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3250" windowHeight="13170" activeTab="0"/>
  </bookViews>
  <sheets>
    <sheet name="Bilanz mono ohne Vergleich_Neu" sheetId="1" r:id="rId1"/>
    <sheet name="Bilanz mit Ouoten" sheetId="2" r:id="rId2"/>
    <sheet name="AKTIVA aus MPS" sheetId="3" r:id="rId3"/>
    <sheet name="PASSIVA aus MPS" sheetId="4" r:id="rId4"/>
    <sheet name="Erebnisrechnung" sheetId="5" r:id="rId5"/>
    <sheet name="Grafiken" sheetId="6" r:id="rId6"/>
    <sheet name="Analyse" sheetId="7" r:id="rId7"/>
  </sheets>
  <definedNames/>
  <calcPr fullCalcOnLoad="1"/>
</workbook>
</file>

<file path=xl/sharedStrings.xml><?xml version="1.0" encoding="utf-8"?>
<sst xmlns="http://schemas.openxmlformats.org/spreadsheetml/2006/main" count="714" uniqueCount="353">
  <si>
    <t>Summe Anlagevermögen</t>
  </si>
  <si>
    <t>Investitionszuweisungen und -zuschüssen und Investitionsbeiträgen</t>
  </si>
  <si>
    <t>Summe Umlaufvermögen</t>
  </si>
  <si>
    <t>Summe Aktiva</t>
  </si>
  <si>
    <t>Aktiva</t>
  </si>
  <si>
    <t>Passiva</t>
  </si>
  <si>
    <t>Summe Eigenkapital</t>
  </si>
  <si>
    <t>Summe Sonderposten</t>
  </si>
  <si>
    <t>Summe Rückstellungen</t>
  </si>
  <si>
    <t>Unternehmen, mit denen ein Beteiligungsverhältnis besteht, und Sondervermögen</t>
  </si>
  <si>
    <t>Summe Verbindlichkeiten</t>
  </si>
  <si>
    <t>Summe Passiva</t>
  </si>
  <si>
    <t>Anlagevermögen</t>
  </si>
  <si>
    <t>1.1</t>
  </si>
  <si>
    <t>Immaterielle Vermögensgegenstände</t>
  </si>
  <si>
    <t>1.1.1</t>
  </si>
  <si>
    <t>Konzessionen, Lizenzen und ähnliche Rechte</t>
  </si>
  <si>
    <t>1.1.2</t>
  </si>
  <si>
    <t>Geleistete Investitionszuweisungen und -zuschüsse</t>
  </si>
  <si>
    <t>1.2</t>
  </si>
  <si>
    <t>Sachanlagen</t>
  </si>
  <si>
    <t>1.2.1</t>
  </si>
  <si>
    <t>Grundstücke, grundstücksgleiche Rechte</t>
  </si>
  <si>
    <t>Bauten einschließlich Bauten auf fremden Grundstücken</t>
  </si>
  <si>
    <t>Sachanlagen im Gemeingebrauch, Infrastrukturvermögen</t>
  </si>
  <si>
    <t>Anlagen und Maschinen zur Leistungserstellung</t>
  </si>
  <si>
    <t>Andere Anlagen, Betriebs- und Geschäftsausstattung</t>
  </si>
  <si>
    <t>Geleistete Anzahlungen und Anlagen im Bau</t>
  </si>
  <si>
    <t>1.2.2</t>
  </si>
  <si>
    <t>1.2.3</t>
  </si>
  <si>
    <t>1.2.4</t>
  </si>
  <si>
    <t>1.2.5</t>
  </si>
  <si>
    <t>1.2.6</t>
  </si>
  <si>
    <t>1.3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</si>
  <si>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</si>
  <si>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</si>
  <si>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</si>
  <si>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</si>
  <si>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</si>
  <si>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Wertpapiere des Anlagevermögens</t>
  </si>
  <si>
    <t>Sonstige Ausleihungen (sonstige Finanzanlagen)</t>
  </si>
  <si>
    <t>1.3.1</t>
  </si>
  <si>
    <t>1.3.2</t>
  </si>
  <si>
    <t>1.3.3</t>
  </si>
  <si>
    <t>1.3.4</t>
  </si>
  <si>
    <t>1.3.5</t>
  </si>
  <si>
    <t>1.3.6</t>
  </si>
  <si>
    <t xml:space="preserve"> - Euro -</t>
  </si>
  <si>
    <t>Posi-                             tion</t>
  </si>
  <si>
    <t>Bezeichnung</t>
  </si>
  <si>
    <t>Eigenkapital</t>
  </si>
  <si>
    <t>Netto-Position</t>
  </si>
  <si>
    <t>Rücklagen aus Überschüssen des ordentlichen Ergebnisses</t>
  </si>
  <si>
    <t>Rücklagen aus Überschüssen des außerordentlichen Ergebnisses</t>
  </si>
  <si>
    <t>Sonderrücklagen</t>
  </si>
  <si>
    <t>Stiftungskapital</t>
  </si>
  <si>
    <t>Ergebnisverwendung</t>
  </si>
  <si>
    <t>Ergebnisvortrag</t>
  </si>
  <si>
    <t>1.3.1.1</t>
  </si>
  <si>
    <t>Ordentliche Ergebnisse aus Vorjahren</t>
  </si>
  <si>
    <t>1.3.1.2</t>
  </si>
  <si>
    <t>Außerordentliche Ergebnisse aus Vorjahren</t>
  </si>
  <si>
    <t>1.3.2.1</t>
  </si>
  <si>
    <t>1.3.2.2</t>
  </si>
  <si>
    <t>2</t>
  </si>
  <si>
    <t>Umlaufvermögen</t>
  </si>
  <si>
    <t>Sonderposten</t>
  </si>
  <si>
    <t>2.1</t>
  </si>
  <si>
    <t>2.2</t>
  </si>
  <si>
    <t>Fertige und unfertige Erzeugnisse, Leistungen und Waren</t>
  </si>
  <si>
    <t>2.3</t>
  </si>
  <si>
    <t>Forderungen und sonstige Vermögensgegenstände</t>
  </si>
  <si>
    <t>2.1.1</t>
  </si>
  <si>
    <t>Zuweisungen vom öffentlichen Bereich</t>
  </si>
  <si>
    <t>2.3.1</t>
  </si>
  <si>
    <t>Forderungen aus Zuweisungen, Zuschüssen, Transferleistungen,</t>
  </si>
  <si>
    <t>2.1.2</t>
  </si>
  <si>
    <t>Zuschüsse vom nicht öffentlichen Bereich</t>
  </si>
  <si>
    <t>2.1.3</t>
  </si>
  <si>
    <t>Investitionsbeiträge</t>
  </si>
  <si>
    <t>2.3.2</t>
  </si>
  <si>
    <t>2.3.3</t>
  </si>
  <si>
    <t>Forderungen aus Lieferungen und Leistungen</t>
  </si>
  <si>
    <t>Sonstige Sonderposten</t>
  </si>
  <si>
    <t>2.3.4</t>
  </si>
  <si>
    <t>Forderungen gegen verbundene Unternehmen und gegen Unternehmen,</t>
  </si>
  <si>
    <t>2.3.5</t>
  </si>
  <si>
    <t>Sonstige Vermögensgegenstände</t>
  </si>
  <si>
    <t>3</t>
  </si>
  <si>
    <t>Rückstellungen</t>
  </si>
  <si>
    <t>3.1</t>
  </si>
  <si>
    <t>Rückstellungen für Pensionen und ähnliche Verpflichtungen</t>
  </si>
  <si>
    <t>2.4</t>
  </si>
  <si>
    <t>Flüssige Mittel</t>
  </si>
  <si>
    <t>3.2</t>
  </si>
  <si>
    <t>3.3</t>
  </si>
  <si>
    <t>Rückstellungen für die Rekultivierung und Nachsorge von Abfalldeponien</t>
  </si>
  <si>
    <t>3.4</t>
  </si>
  <si>
    <t>Rückstellungen für die Sanierung von Altlasten</t>
  </si>
  <si>
    <t>Rechnungsabgrenzungsposten</t>
  </si>
  <si>
    <t>3.5</t>
  </si>
  <si>
    <t>Sonstige Rückstellungen</t>
  </si>
  <si>
    <t>4</t>
  </si>
  <si>
    <t>Nicht durch Eigenkapital gedeckter Fehlbetrag</t>
  </si>
  <si>
    <t>Verbindlichkeiten</t>
  </si>
  <si>
    <t>4.1</t>
  </si>
  <si>
    <t>4.2</t>
  </si>
  <si>
    <t>4.2.1</t>
  </si>
  <si>
    <t>Verbindlichkeiten gegenüber Kreditinstituten</t>
  </si>
  <si>
    <t>4.2.2</t>
  </si>
  <si>
    <t>Verbindlichkeiten gegenüber öffentlichen Kreditgebern</t>
  </si>
  <si>
    <t>4.2.3</t>
  </si>
  <si>
    <t>4.3</t>
  </si>
  <si>
    <t>Verbindlichkeiten aus kreditähnlichen Rechtsgeschäften</t>
  </si>
  <si>
    <t>4.4</t>
  </si>
  <si>
    <t>4.5</t>
  </si>
  <si>
    <t>Verbindlichkeiten aus Lieferungen und Leistungen</t>
  </si>
  <si>
    <t>4.6</t>
  </si>
  <si>
    <t>Verbindlichkeiten aus Steuern und steuerähnlichen Abgaben</t>
  </si>
  <si>
    <t>4.7</t>
  </si>
  <si>
    <t>Verbindlichkeiten gegenüber verbundenen Unternehmen und gegen</t>
  </si>
  <si>
    <t>4.8</t>
  </si>
  <si>
    <t>Sonstige Verbindlichkeiten</t>
  </si>
  <si>
    <t>5</t>
  </si>
  <si>
    <t>EK-Quote</t>
  </si>
  <si>
    <t>Anlagendeckung</t>
  </si>
  <si>
    <t>T€</t>
  </si>
  <si>
    <t>Anlagevermögen = langfristig gebundenes Vermögen</t>
  </si>
  <si>
    <t>abzüglich:</t>
  </si>
  <si>
    <t>Langfristiges Kapital = langfr. zu Verfügung stehende Mittel</t>
  </si>
  <si>
    <t>Sonderposten aus Zuweisungen und Zuschüssen</t>
  </si>
  <si>
    <t xml:space="preserve">Fremdkapital </t>
  </si>
  <si>
    <t>Summe:</t>
  </si>
  <si>
    <t>Summe = Unterdeckung:</t>
  </si>
  <si>
    <t>EK + langfr. FK *100</t>
  </si>
  <si>
    <t>AV</t>
  </si>
  <si>
    <t>Anlagendeckungsgrad in Prozent:</t>
  </si>
  <si>
    <t>Datumsfilter</t>
  </si>
  <si>
    <t>Währung</t>
  </si>
  <si>
    <t>Rubrikennummer</t>
  </si>
  <si>
    <t>Beschreibung</t>
  </si>
  <si>
    <t>IM1000</t>
  </si>
  <si>
    <t>IM1002</t>
  </si>
  <si>
    <t>SA1000</t>
  </si>
  <si>
    <t>SA1002</t>
  </si>
  <si>
    <t>SA1003</t>
  </si>
  <si>
    <t>SA1004</t>
  </si>
  <si>
    <t>SA1005</t>
  </si>
  <si>
    <t>SA1006</t>
  </si>
  <si>
    <t>FI1000</t>
  </si>
  <si>
    <t>FI1002</t>
  </si>
  <si>
    <t>FI1003</t>
  </si>
  <si>
    <t>FI1004</t>
  </si>
  <si>
    <t>FI1005</t>
  </si>
  <si>
    <t>FI1006</t>
  </si>
  <si>
    <t>AV1000</t>
  </si>
  <si>
    <t>VO1000</t>
  </si>
  <si>
    <t>FE1000</t>
  </si>
  <si>
    <t>FL1000</t>
  </si>
  <si>
    <t>FL1002</t>
  </si>
  <si>
    <t>FL1003</t>
  </si>
  <si>
    <t>FL1004</t>
  </si>
  <si>
    <t>FL1005</t>
  </si>
  <si>
    <t>FM1000</t>
  </si>
  <si>
    <t>UV1000</t>
  </si>
  <si>
    <t>RA1000</t>
  </si>
  <si>
    <t>FB1000</t>
  </si>
  <si>
    <t>SA1999</t>
  </si>
  <si>
    <t>NP1000</t>
  </si>
  <si>
    <t>RL1000</t>
  </si>
  <si>
    <t>RL1002</t>
  </si>
  <si>
    <t>RL1003</t>
  </si>
  <si>
    <t>RL1004</t>
  </si>
  <si>
    <t>EG1000</t>
  </si>
  <si>
    <t>EG1002</t>
  </si>
  <si>
    <t>EG1003</t>
  </si>
  <si>
    <t>EG1004</t>
  </si>
  <si>
    <t>EG1005</t>
  </si>
  <si>
    <t>EG1006</t>
  </si>
  <si>
    <t>EK1000</t>
  </si>
  <si>
    <t>SO1000</t>
  </si>
  <si>
    <t>SO2002</t>
  </si>
  <si>
    <t>SO2003</t>
  </si>
  <si>
    <t>SP1000</t>
  </si>
  <si>
    <t>RP1000</t>
  </si>
  <si>
    <t>RF1000</t>
  </si>
  <si>
    <t>RS1000</t>
  </si>
  <si>
    <t>SR1000</t>
  </si>
  <si>
    <t>RÜ1000</t>
  </si>
  <si>
    <t>AN1000</t>
  </si>
  <si>
    <t>VK1000</t>
  </si>
  <si>
    <t>VK1002</t>
  </si>
  <si>
    <t>VK1003</t>
  </si>
  <si>
    <t>VR1000</t>
  </si>
  <si>
    <t>VZ1000</t>
  </si>
  <si>
    <t>VL1000</t>
  </si>
  <si>
    <t>VS1000</t>
  </si>
  <si>
    <t>VU1000</t>
  </si>
  <si>
    <t>SV1000</t>
  </si>
  <si>
    <t>VB1000</t>
  </si>
  <si>
    <t>RP2000</t>
  </si>
  <si>
    <t xml:space="preserve">Vermögensrechnung Aktiva (Bilanz) </t>
  </si>
  <si>
    <t xml:space="preserve">1. Anlagevermögen </t>
  </si>
  <si>
    <t xml:space="preserve"> </t>
  </si>
  <si>
    <t xml:space="preserve">1.1 Immaterielle Vermögensgegenstände </t>
  </si>
  <si>
    <t xml:space="preserve">1.1.1 Konzessionen, Lizenzen und ähnliche Rechte </t>
  </si>
  <si>
    <t xml:space="preserve">1.1.2 Geleistete Investitionszuweisungen und -zuschüsse </t>
  </si>
  <si>
    <t xml:space="preserve">1.2 Sachanlagen </t>
  </si>
  <si>
    <t xml:space="preserve">1.2.1 Grundstücke, grundstücksgleiche Rechte </t>
  </si>
  <si>
    <t xml:space="preserve">1.2.2 Bauten einschließlich Bauten auf fremden Grundstücken </t>
  </si>
  <si>
    <t xml:space="preserve">1.2.3 Sachanlagen im Gemeingebrauch, Infrastrukturvermögen </t>
  </si>
  <si>
    <t xml:space="preserve">1.2.4 Anlagen und Maschinen zur Leistungserstellung </t>
  </si>
  <si>
    <t xml:space="preserve">1.2.5 Andere Anlagen, Betriebs- und Geschäftsausstattung </t>
  </si>
  <si>
    <t xml:space="preserve">1.2.6 Geleistete Anzahlungen und Anlagen im Bau </t>
  </si>
  <si>
    <t xml:space="preserve">1.3 Finanzanlagen </t>
  </si>
  <si>
    <t xml:space="preserve">1.3.1 Anteile an verbundenen Unternehmen </t>
  </si>
  <si>
    <t xml:space="preserve">1.3.2 Ausleihungen an verbundene Unternehmen </t>
  </si>
  <si>
    <t xml:space="preserve">1.3.3 Beteiligungen </t>
  </si>
  <si>
    <t xml:space="preserve">1.3.4 Ausleihungen an Unternehmen, mit denen ein Beteiligungsverhältnis besteht </t>
  </si>
  <si>
    <t xml:space="preserve">1.3.5 Wertpapiere des Anlagevermögens </t>
  </si>
  <si>
    <t xml:space="preserve">1.3.6 Sonstige Ausleihungen (sonstige Finanzanlagen) </t>
  </si>
  <si>
    <t xml:space="preserve">Summe Anlagevermögen </t>
  </si>
  <si>
    <t xml:space="preserve">2. Umlaufvermögen </t>
  </si>
  <si>
    <t xml:space="preserve">2.1 Vorräte einschließlich Roh, Hilfs- und Betriebsstoffe </t>
  </si>
  <si>
    <t xml:space="preserve">2.2 Fertige und unfertige Erzeugnisse, Leistungen und Waren </t>
  </si>
  <si>
    <t xml:space="preserve">2.3 Forderungen und sonstige Vermögensgegenstände </t>
  </si>
  <si>
    <t xml:space="preserve">2.3.1 Forderungen aus Zuweisungen, Zuschüssen, Transferleistungen, </t>
  </si>
  <si>
    <t xml:space="preserve">2.3.3 Forderungen aus Lieferungen und Leistungen </t>
  </si>
  <si>
    <t xml:space="preserve">2.3.5 Sonstige Vermögensgegenstände </t>
  </si>
  <si>
    <t xml:space="preserve">2.4 Flüssige Mittel </t>
  </si>
  <si>
    <t xml:space="preserve">Summe Umlaufvermögen </t>
  </si>
  <si>
    <t xml:space="preserve">3. Rechnungsabgrenzungsposten </t>
  </si>
  <si>
    <t xml:space="preserve">4. Nicht durch Eigenkapital gedeckter Fehlbetrag </t>
  </si>
  <si>
    <t xml:space="preserve">Summe Aktiva </t>
  </si>
  <si>
    <t xml:space="preserve">Passiva </t>
  </si>
  <si>
    <t xml:space="preserve">1. Eigenkapital </t>
  </si>
  <si>
    <t xml:space="preserve">1.1 Netto-Position </t>
  </si>
  <si>
    <t xml:space="preserve">1.2.1 Rücklagen aus Überschüssen des ordentlichen Ergebnisses </t>
  </si>
  <si>
    <t xml:space="preserve">1.2.2 Rücklagen aus Überschüssen des außerordentlichen Ergebnisses </t>
  </si>
  <si>
    <t xml:space="preserve">1.3 Ergebnisverwendung </t>
  </si>
  <si>
    <t xml:space="preserve">1.3.1 Ergebnisvortrag </t>
  </si>
  <si>
    <t xml:space="preserve">1.3.1.2 Außerordentliche Ergebnisse aus Vorjahren </t>
  </si>
  <si>
    <t xml:space="preserve">Summe Eigenkapital </t>
  </si>
  <si>
    <t xml:space="preserve">2. Sonderposten </t>
  </si>
  <si>
    <t xml:space="preserve">2.1.1 Zuweisungen vom öffentlichen Bereich </t>
  </si>
  <si>
    <t xml:space="preserve">2.1.2 Zuschüsse vom nicht öffentlichen Bereich </t>
  </si>
  <si>
    <t xml:space="preserve">2.1.3 Investitionsbeiträge </t>
  </si>
  <si>
    <t xml:space="preserve">Summe Sonderposten </t>
  </si>
  <si>
    <t xml:space="preserve">3. Rückstellungen </t>
  </si>
  <si>
    <t xml:space="preserve">3.1 Rückstellungen für Pensionen und ähnliche Verpflichtungen </t>
  </si>
  <si>
    <t xml:space="preserve">3.3 Rückstellungen für die Rekultivierung und Nachsorge von Abfalldeponien </t>
  </si>
  <si>
    <t xml:space="preserve">3.4 Rückstellungen für die Sanierung von Altlasten </t>
  </si>
  <si>
    <t xml:space="preserve">3.5 Sonstige Rückstellungen </t>
  </si>
  <si>
    <t xml:space="preserve">Summe Rückstellungen </t>
  </si>
  <si>
    <t xml:space="preserve">4. Verbindlichkeiten </t>
  </si>
  <si>
    <t xml:space="preserve">4.2.1 Verbindlichkeiten gegenüber Kreditinstituten </t>
  </si>
  <si>
    <t xml:space="preserve">4.2.2 Verbindlichkeiten gegenüber öffentlichen Kreditgebern </t>
  </si>
  <si>
    <t xml:space="preserve">Summe Verbindlichkeiten </t>
  </si>
  <si>
    <t xml:space="preserve">5. Rechnungsabgrenzungsposten </t>
  </si>
  <si>
    <t xml:space="preserve">Summe Passiva </t>
  </si>
  <si>
    <t>Vorräte einschließlich Roh-, Hilfs- und Betriebsstoffe</t>
  </si>
  <si>
    <t>4.9</t>
  </si>
  <si>
    <t>VK1004</t>
  </si>
  <si>
    <t xml:space="preserve">4.4 Verbindlichkeiten aus kreditähnlichen Rechtsgeschäften </t>
  </si>
  <si>
    <t xml:space="preserve">4.5 Verbindlichkeiten aus Zuweisungen und Zuschüssen, Transferleistungen und </t>
  </si>
  <si>
    <t xml:space="preserve">4.6 Verbindlichkeiten aus Lieferungen und Leistungen </t>
  </si>
  <si>
    <t xml:space="preserve">4.7 Verbindlichkeiten aus Steuern und steuerähnlichen Abgaben </t>
  </si>
  <si>
    <t xml:space="preserve">4.8 Verbindlichkeiten gegenüber verbundenen Unternehmen und gegen </t>
  </si>
  <si>
    <t xml:space="preserve">4.9 Sonstige Verbindlichkeiten </t>
  </si>
  <si>
    <t>SSB1000</t>
  </si>
  <si>
    <t xml:space="preserve">1.4 Sparkassenrechtliche Sonderbeziehungen </t>
  </si>
  <si>
    <t>1.4</t>
  </si>
  <si>
    <t>Sparkassenrechtliche Sonderbeziehungen</t>
  </si>
  <si>
    <t>Verbindlichkeiten aus Kreditaufnahmen für die Liquiditätssicherung</t>
  </si>
  <si>
    <t>Forderungen aus Steuern und steuerähnlichen Abgaben, Umlagen</t>
  </si>
  <si>
    <t>Rücklagen, Sonderrücklagen, Stiftungskapital</t>
  </si>
  <si>
    <t>Jahresüberschuss / Jahresfehlbetrag</t>
  </si>
  <si>
    <t>Ordentlicher Jahresüberschuss / Jahresfehlbetrag</t>
  </si>
  <si>
    <t>Außerordentlicher Jahresüberschuss / Jahresfehlbetrag</t>
  </si>
  <si>
    <t>Sonderposten für erhaltene Investitionszuweisungen, -zuschüsse</t>
  </si>
  <si>
    <t>und Investitionsbeiträge</t>
  </si>
  <si>
    <t>Sonderposten für den Gebührenausgleich</t>
  </si>
  <si>
    <t>Sonderposten für Umlagen nach § 37 Abs. 3 FAG</t>
  </si>
  <si>
    <t>Rückstellungen für Umlageverpflichtungen nach dem Finanzausgleichsgesetz  und für Verpflichtungen im Rahmen von Steuerschuldverhältnissen</t>
  </si>
  <si>
    <t>Verbindlichkeiten aus Anleihen</t>
  </si>
  <si>
    <t>davon: mit einer Restlaufzeit bis einschließlich einem Jahr</t>
  </si>
  <si>
    <t>Verbindlichkeiten aus Kreditaufnahmen für Investitionen und Investitionsförderungsmaßnahmen</t>
  </si>
  <si>
    <t>Verbindlichkeiten gegenüber sonstigen Kreditgebern</t>
  </si>
  <si>
    <t>Verbindlichkeiten aus Zuweisungen und Zuschüssen, Transferleistungen und Investitionszuweisungen und -zuschüssen, Investitionsbeiträgen</t>
  </si>
  <si>
    <t>mit denen ein Beteiligungsverhältnis besteht, und Sondervermögen</t>
  </si>
  <si>
    <t xml:space="preserve">2.3.2 Forderungen aus Steuern und steuerähnlichen Abgaben, Umlagen </t>
  </si>
  <si>
    <t xml:space="preserve">1.2 Rücklagen, Sonderrücklagen, Stiftungskapital </t>
  </si>
  <si>
    <t xml:space="preserve">1.3.1.1 Ordentliche Ergebnisse aus Vorjahren </t>
  </si>
  <si>
    <t>SG1000</t>
  </si>
  <si>
    <t xml:space="preserve">2.2 Sonderposten für den Gebührenausgleich </t>
  </si>
  <si>
    <t>SU1000</t>
  </si>
  <si>
    <t xml:space="preserve">2.3 Sonderposten für Umlagen nach § 37 Abs. 3 FAG </t>
  </si>
  <si>
    <t>SS1000</t>
  </si>
  <si>
    <t xml:space="preserve">2.4 Sonstige Sonderposten </t>
  </si>
  <si>
    <t xml:space="preserve">3.2 Rückstellungen für Umlageverpflichtungen nach dem Finanzausgleichsgesetz und </t>
  </si>
  <si>
    <t xml:space="preserve">4.1 Verbindlichkeiten aus Anleihen </t>
  </si>
  <si>
    <t>AN1001</t>
  </si>
  <si>
    <t xml:space="preserve">4.2 Verbindlichkeiten aus Kreditaufnahmen für Investitionen und </t>
  </si>
  <si>
    <t xml:space="preserve">4.2.3 Verbindlichkeiten gegenüber sonstigen Kreditgebern </t>
  </si>
  <si>
    <t xml:space="preserve">Ergebnis des HHJ </t>
  </si>
  <si>
    <t>AKTIVA</t>
  </si>
  <si>
    <t>Rechnungsabgrenzungsp.</t>
  </si>
  <si>
    <t>BILANZSUMME</t>
  </si>
  <si>
    <t>PASSIVA</t>
  </si>
  <si>
    <t>Planung</t>
  </si>
  <si>
    <t>Ergebnis</t>
  </si>
  <si>
    <t>Ordentliches Ergebnis</t>
  </si>
  <si>
    <t>Außerordentliches Ergebnis</t>
  </si>
  <si>
    <t>Jahresergebnis</t>
  </si>
  <si>
    <t>ERGEBNIS 2013</t>
  </si>
  <si>
    <t>2012</t>
  </si>
  <si>
    <t>2013</t>
  </si>
  <si>
    <t>Hohenstein</t>
  </si>
  <si>
    <t xml:space="preserve">Ergebnis des VJ </t>
  </si>
  <si>
    <t xml:space="preserve">Vergleich HHJ/VJ </t>
  </si>
  <si>
    <t xml:space="preserve">          Investitionszuweisungen/-zuschüssen/-beiträgen </t>
  </si>
  <si>
    <t xml:space="preserve">2.3.4 Forderungen gegen verb. Unternehmen &amp; gegen Unternehmen, </t>
  </si>
  <si>
    <t xml:space="preserve">          mit denen ein Beteiligungsverh. besteht, und Sondervermögen </t>
  </si>
  <si>
    <t>FM2000</t>
  </si>
  <si>
    <t xml:space="preserve">2.4.1 Girokonten </t>
  </si>
  <si>
    <t>FM3000</t>
  </si>
  <si>
    <t xml:space="preserve">2.4.2 Nebenkassen </t>
  </si>
  <si>
    <t>FL1006</t>
  </si>
  <si>
    <t xml:space="preserve">Vergleich Ergebnis HHJ/VJ </t>
  </si>
  <si>
    <t xml:space="preserve">1.2.3 Sonderrücklagen </t>
  </si>
  <si>
    <t xml:space="preserve">1.2.4 Stifungskapital </t>
  </si>
  <si>
    <t xml:space="preserve">1.3.2 Jahresüberschuss/-fehlbetrag </t>
  </si>
  <si>
    <t xml:space="preserve">1.3.2.1 Ordentlicher Jahresüberschuss/-fehlbetrag </t>
  </si>
  <si>
    <t>EG1007</t>
  </si>
  <si>
    <t xml:space="preserve">1.3.2.2 Außerordentlicher Jahresüberschuss/-fehlbetrag </t>
  </si>
  <si>
    <t xml:space="preserve">2.1 Sonderposten aus erhaltenen Investitionszuweisungen, </t>
  </si>
  <si>
    <t xml:space="preserve">      und -zuschüssen und Investitionsbeiträgen </t>
  </si>
  <si>
    <t xml:space="preserve">     für Verpflichtungen im Rahmen von Steuerschuldverhältnissen </t>
  </si>
  <si>
    <t xml:space="preserve">     davon: mit einer Restlaufzeit bis einschließlich einem Jahr </t>
  </si>
  <si>
    <t xml:space="preserve">     Investitionsförderungsmaßnahmen </t>
  </si>
  <si>
    <t xml:space="preserve">         davon: mit einer Restlaufzeit bis zu einem Jahr </t>
  </si>
  <si>
    <t xml:space="preserve">4.3 Verbindlichkeiten Kreditaufnahme für die Liquiditätssicherung </t>
  </si>
  <si>
    <t xml:space="preserve">       Investitionszuweisungen und -zuschüsse, Investitionsbeiträgen </t>
  </si>
  <si>
    <t xml:space="preserve">   Unternehmen, mit denen ein Beteiligungsverhältnis besteht, und Sondervermögen </t>
  </si>
  <si>
    <t>SO2004</t>
  </si>
  <si>
    <t>VK1005</t>
  </si>
  <si>
    <t>Vermögensrechnung (Bilanz) zum 31.12.2015</t>
  </si>
  <si>
    <t>1</t>
  </si>
  <si>
    <t/>
  </si>
  <si>
    <t>99</t>
  </si>
  <si>
    <t>&lt;&gt;</t>
  </si>
  <si>
    <t>01.01.20..31.12.20</t>
  </si>
  <si>
    <t>Vermögensrechnung (Bilanz) zum 31.12.2020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</si>
</sst>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€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u val="doubleAccounting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4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left" vertical="top" wrapText="1" inden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left" wrapText="1" indent="1"/>
    </xf>
    <xf numFmtId="0" fontId="0" fillId="0" borderId="11" xfId="0" applyFont="1" applyFill="1" applyBorder="1" applyAlignment="1">
      <alignment vertical="center" wrapText="1"/>
    </xf>
    <xf numFmtId="14" fontId="11" fillId="0" borderId="11" xfId="0" applyNumberFormat="1" applyFont="1" applyFill="1" applyBorder="1" applyAlignment="1">
      <alignment horizontal="center" vertical="top" wrapText="1"/>
    </xf>
    <xf numFmtId="14" fontId="11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14" fontId="12" fillId="0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38" fillId="0" borderId="0" xfId="55">
      <alignment/>
      <protection/>
    </xf>
    <xf numFmtId="0" fontId="38" fillId="0" borderId="0" xfId="55" applyBorder="1">
      <alignment/>
      <protection/>
    </xf>
    <xf numFmtId="0" fontId="38" fillId="0" borderId="13" xfId="55" applyBorder="1">
      <alignment/>
      <protection/>
    </xf>
    <xf numFmtId="4" fontId="38" fillId="0" borderId="0" xfId="55" applyNumberFormat="1" applyBorder="1">
      <alignment/>
      <protection/>
    </xf>
    <xf numFmtId="0" fontId="43" fillId="0" borderId="0" xfId="55" applyFont="1" applyBorder="1">
      <alignment/>
      <protection/>
    </xf>
    <xf numFmtId="4" fontId="43" fillId="0" borderId="0" xfId="55" applyNumberFormat="1" applyFont="1" applyBorder="1">
      <alignment/>
      <protection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38" fillId="0" borderId="0" xfId="55" applyFont="1" applyBorder="1">
      <alignment/>
      <protection/>
    </xf>
    <xf numFmtId="0" fontId="12" fillId="0" borderId="14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38" fillId="0" borderId="0" xfId="64" applyBorder="1">
      <alignment/>
      <protection/>
    </xf>
    <xf numFmtId="4" fontId="38" fillId="0" borderId="0" xfId="64" applyNumberFormat="1" applyBorder="1">
      <alignment/>
      <protection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8" fillId="0" borderId="0" xfId="52">
      <alignment/>
      <protection/>
    </xf>
    <xf numFmtId="49" fontId="38" fillId="0" borderId="0" xfId="52" applyNumberFormat="1" applyBorder="1">
      <alignment/>
      <protection/>
    </xf>
    <xf numFmtId="4" fontId="43" fillId="0" borderId="0" xfId="52" applyNumberFormat="1" applyFont="1" applyBorder="1">
      <alignment/>
      <protection/>
    </xf>
    <xf numFmtId="4" fontId="38" fillId="0" borderId="0" xfId="52" applyNumberFormat="1" applyBorder="1">
      <alignment/>
      <protection/>
    </xf>
    <xf numFmtId="49" fontId="38" fillId="0" borderId="0" xfId="52" applyNumberFormat="1" applyBorder="1">
      <alignment/>
      <protection/>
    </xf>
    <xf numFmtId="0" fontId="38" fillId="0" borderId="0" xfId="52">
      <alignment/>
      <protection/>
    </xf>
    <xf numFmtId="0" fontId="38" fillId="0" borderId="13" xfId="52" applyBorder="1" applyAlignment="1">
      <alignment vertical="top"/>
      <protection/>
    </xf>
    <xf numFmtId="49" fontId="38" fillId="0" borderId="0" xfId="52" applyNumberFormat="1" applyBorder="1" applyAlignment="1">
      <alignment vertical="top"/>
      <protection/>
    </xf>
    <xf numFmtId="49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vertical="top"/>
      <protection/>
    </xf>
    <xf numFmtId="4" fontId="38" fillId="0" borderId="0" xfId="52" applyNumberFormat="1" applyBorder="1" applyAlignment="1">
      <alignment vertical="top"/>
      <protection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38" fillId="0" borderId="0" xfId="52">
      <alignment/>
      <protection/>
    </xf>
    <xf numFmtId="0" fontId="38" fillId="0" borderId="13" xfId="52" applyBorder="1" applyAlignment="1">
      <alignment vertical="top"/>
      <protection/>
    </xf>
    <xf numFmtId="49" fontId="38" fillId="0" borderId="0" xfId="52" applyNumberFormat="1" applyBorder="1" applyAlignment="1">
      <alignment vertical="top"/>
      <protection/>
    </xf>
    <xf numFmtId="49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vertical="top"/>
      <protection/>
    </xf>
    <xf numFmtId="4" fontId="38" fillId="0" borderId="0" xfId="52" applyNumberFormat="1" applyBorder="1" applyAlignment="1">
      <alignment vertical="top"/>
      <protection/>
    </xf>
  </cellXfs>
  <cellStyles count="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10" xfId="52"/>
    <cellStyle name="Standard 11" xfId="53"/>
    <cellStyle name="Standard 12" xfId="54"/>
    <cellStyle name="Standard 13" xfId="55"/>
    <cellStyle name="Standard 14" xfId="56"/>
    <cellStyle name="Standard 15" xfId="57"/>
    <cellStyle name="Standard 16" xfId="58"/>
    <cellStyle name="Standard 17" xfId="59"/>
    <cellStyle name="Standard 18" xfId="60"/>
    <cellStyle name="Standard 19" xfId="61"/>
    <cellStyle name="Standard 2" xfId="62"/>
    <cellStyle name="Standard 20" xfId="63"/>
    <cellStyle name="Standard 21" xfId="64"/>
    <cellStyle name="Standard 22" xfId="65"/>
    <cellStyle name="Standard 23" xfId="66"/>
    <cellStyle name="Standard 24" xfId="67"/>
    <cellStyle name="Standard 25" xfId="68"/>
    <cellStyle name="Standard 26" xfId="69"/>
    <cellStyle name="Standard 27" xfId="70"/>
    <cellStyle name="Standard 28" xfId="71"/>
    <cellStyle name="Standard 3" xfId="72"/>
    <cellStyle name="Standard 4" xfId="73"/>
    <cellStyle name="Standard 5" xfId="74"/>
    <cellStyle name="Standard 6" xfId="75"/>
    <cellStyle name="Standard 7" xfId="76"/>
    <cellStyle name="Standard 8" xfId="77"/>
    <cellStyle name="Standard 9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überprüfen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EDAB0"/>
      <rgbColor rgb="00FF99CC"/>
      <rgbColor rgb="0000660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3F3F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Übersicht Aktiva</a:t>
            </a:r>
          </a:p>
        </c:rich>
      </c:tx>
      <c:layout>
        <c:manualLayout>
          <c:xMode val="factor"/>
          <c:yMode val="factor"/>
          <c:x val="0.032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5425"/>
          <c:w val="0.9625"/>
          <c:h val="0.95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Grafiken!$A$3:$A$5</c:f>
              <c:strCache/>
            </c:strRef>
          </c:cat>
          <c:val>
            <c:numRef>
              <c:f>Grafiken!$B$3:$B$5</c:f>
              <c:numCache/>
            </c:numRef>
          </c:val>
        </c:ser>
        <c:ser>
          <c:idx val="6"/>
          <c:order val="1"/>
          <c:tx>
            <c:strRef>
              <c:f>Grafiken!$C$2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Grafiken!$A$3:$A$5</c:f>
              <c:strCache/>
            </c:strRef>
          </c:cat>
          <c:val>
            <c:numRef>
              <c:f>Grafiken!$C$3:$C$5</c:f>
              <c:numCache/>
            </c:numRef>
          </c:val>
        </c:ser>
        <c:gapWidth val="100"/>
        <c:axId val="3069134"/>
        <c:axId val="52999447"/>
      </c:barChart>
      <c:catAx>
        <c:axId val="306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2999447"/>
        <c:crosses val="autoZero"/>
        <c:auto val="1"/>
        <c:lblOffset val="100"/>
        <c:tickLblSkip val="1"/>
        <c:noMultiLvlLbl val="0"/>
      </c:catAx>
      <c:valAx>
        <c:axId val="52999447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69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Übersicht Passiva</a:t>
            </a:r>
          </a:p>
        </c:rich>
      </c:tx>
      <c:layout>
        <c:manualLayout>
          <c:xMode val="factor"/>
          <c:yMode val="factor"/>
          <c:x val="0.040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6225"/>
          <c:w val="0.95675"/>
          <c:h val="0.93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Grafiken!$B$10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Grafiken!$A$11:$A$15</c:f>
              <c:strCache/>
            </c:strRef>
          </c:cat>
          <c:val>
            <c:numRef>
              <c:f>Grafiken!$B$11:$B$15</c:f>
              <c:numCache/>
            </c:numRef>
          </c:val>
        </c:ser>
        <c:ser>
          <c:idx val="6"/>
          <c:order val="1"/>
          <c:tx>
            <c:strRef>
              <c:f>Grafiken!$C$10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Grafiken!$A$11:$A$15</c:f>
              <c:strCache/>
            </c:strRef>
          </c:cat>
          <c:val>
            <c:numRef>
              <c:f>Grafiken!$C$11:$C$15</c:f>
              <c:numCache/>
            </c:numRef>
          </c:val>
        </c:ser>
        <c:gapWidth val="100"/>
        <c:axId val="11740796"/>
        <c:axId val="45099917"/>
      </c:barChart>
      <c:catAx>
        <c:axId val="1174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5099917"/>
        <c:crosses val="autoZero"/>
        <c:auto val="1"/>
        <c:lblOffset val="100"/>
        <c:tickLblSkip val="1"/>
        <c:noMultiLvlLbl val="0"/>
      </c:catAx>
      <c:valAx>
        <c:axId val="45099917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7407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Jahresergebnis</a:t>
            </a:r>
          </a:p>
        </c:rich>
      </c:tx>
      <c:layout>
        <c:manualLayout>
          <c:xMode val="factor"/>
          <c:yMode val="factor"/>
          <c:x val="0.018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6775"/>
          <c:w val="0.95475"/>
          <c:h val="0.87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Grafiken!$B$20</c:f>
              <c:strCache>
                <c:ptCount val="1"/>
                <c:pt idx="0">
                  <c:v>Planung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Grafiken!$A$21:$A$23</c:f>
              <c:strCache/>
            </c:strRef>
          </c:cat>
          <c:val>
            <c:numRef>
              <c:f>Grafiken!$B$21:$B$23</c:f>
              <c:numCache/>
            </c:numRef>
          </c:val>
        </c:ser>
        <c:ser>
          <c:idx val="6"/>
          <c:order val="1"/>
          <c:tx>
            <c:strRef>
              <c:f>Grafiken!$C$20</c:f>
              <c:strCache>
                <c:ptCount val="1"/>
                <c:pt idx="0">
                  <c:v>Ergebnis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Grafiken!$A$21:$A$23</c:f>
              <c:strCache/>
            </c:strRef>
          </c:cat>
          <c:val>
            <c:numRef>
              <c:f>Grafiken!$C$21:$C$23</c:f>
              <c:numCache/>
            </c:numRef>
          </c:val>
        </c:ser>
        <c:gapWidth val="100"/>
        <c:axId val="66740378"/>
        <c:axId val="44631219"/>
      </c:barChart>
      <c:catAx>
        <c:axId val="6674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4631219"/>
        <c:crosses val="autoZero"/>
        <c:auto val="1"/>
        <c:lblOffset val="100"/>
        <c:tickLblSkip val="1"/>
        <c:noMultiLvlLbl val="0"/>
      </c:catAx>
      <c:valAx>
        <c:axId val="44631219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7403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144"/>
          <c:w val="0.44"/>
          <c:h val="0.84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Analyse!$A$36:$A$46</c:f>
              <c:numCache/>
            </c:numRef>
          </c:cat>
          <c:val>
            <c:numRef>
              <c:f>Analyse!$B$36:$B$46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Jahresergebnis</a:t>
            </a:r>
          </a:p>
        </c:rich>
      </c:tx>
      <c:layout>
        <c:manualLayout>
          <c:xMode val="factor"/>
          <c:yMode val="factor"/>
          <c:x val="0.039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59"/>
          <c:w val="0.99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Analyse!$A$33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Analyse!$B$35:$C$35</c:f>
              <c:strCache/>
            </c:strRef>
          </c:cat>
          <c:val>
            <c:numRef>
              <c:f>Analyse!$B$33:$C$33</c:f>
              <c:numCache/>
            </c:numRef>
          </c:val>
        </c:ser>
        <c:axId val="38149800"/>
        <c:axId val="45436425"/>
      </c:barChart>
      <c:catAx>
        <c:axId val="38149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36425"/>
        <c:crosses val="autoZero"/>
        <c:auto val="1"/>
        <c:lblOffset val="100"/>
        <c:tickLblSkip val="1"/>
        <c:noMultiLvlLbl val="0"/>
      </c:catAx>
      <c:valAx>
        <c:axId val="4543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144"/>
          <c:w val="0.44"/>
          <c:h val="0.84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Analyse!$A$47:$A$56</c:f>
              <c:numCache/>
            </c:numRef>
          </c:cat>
          <c:val>
            <c:numRef>
              <c:f>Analyse!$B$47:$B$56</c:f>
              <c:numCache/>
            </c:numRef>
          </c:val>
        </c:ser>
        <c:firstSliceAng val="31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104775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485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11</xdr:col>
      <xdr:colOff>428625</xdr:colOff>
      <xdr:row>18</xdr:row>
      <xdr:rowOff>133350</xdr:rowOff>
    </xdr:to>
    <xdr:graphicFrame>
      <xdr:nvGraphicFramePr>
        <xdr:cNvPr id="1" name="Diagramm 1"/>
        <xdr:cNvGraphicFramePr/>
      </xdr:nvGraphicFramePr>
      <xdr:xfrm>
        <a:off x="4381500" y="17145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152400</xdr:rowOff>
    </xdr:from>
    <xdr:to>
      <xdr:col>11</xdr:col>
      <xdr:colOff>428625</xdr:colOff>
      <xdr:row>41</xdr:row>
      <xdr:rowOff>114300</xdr:rowOff>
    </xdr:to>
    <xdr:graphicFrame>
      <xdr:nvGraphicFramePr>
        <xdr:cNvPr id="2" name="Diagramm 4"/>
        <xdr:cNvGraphicFramePr/>
      </xdr:nvGraphicFramePr>
      <xdr:xfrm>
        <a:off x="4381500" y="3876675"/>
        <a:ext cx="5762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46</xdr:row>
      <xdr:rowOff>142875</xdr:rowOff>
    </xdr:from>
    <xdr:to>
      <xdr:col>11</xdr:col>
      <xdr:colOff>438150</xdr:colOff>
      <xdr:row>64</xdr:row>
      <xdr:rowOff>104775</xdr:rowOff>
    </xdr:to>
    <xdr:graphicFrame>
      <xdr:nvGraphicFramePr>
        <xdr:cNvPr id="3" name="Diagramm 5"/>
        <xdr:cNvGraphicFramePr/>
      </xdr:nvGraphicFramePr>
      <xdr:xfrm>
        <a:off x="4391025" y="7591425"/>
        <a:ext cx="5762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13</xdr:col>
      <xdr:colOff>714375</xdr:colOff>
      <xdr:row>26</xdr:row>
      <xdr:rowOff>104775</xdr:rowOff>
    </xdr:to>
    <xdr:graphicFrame>
      <xdr:nvGraphicFramePr>
        <xdr:cNvPr id="1" name="Diagramm 10"/>
        <xdr:cNvGraphicFramePr/>
      </xdr:nvGraphicFramePr>
      <xdr:xfrm>
        <a:off x="6181725" y="0"/>
        <a:ext cx="8229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56</xdr:row>
      <xdr:rowOff>76200</xdr:rowOff>
    </xdr:from>
    <xdr:to>
      <xdr:col>13</xdr:col>
      <xdr:colOff>180975</xdr:colOff>
      <xdr:row>79</xdr:row>
      <xdr:rowOff>9525</xdr:rowOff>
    </xdr:to>
    <xdr:graphicFrame>
      <xdr:nvGraphicFramePr>
        <xdr:cNvPr id="2" name="Diagramm 13"/>
        <xdr:cNvGraphicFramePr/>
      </xdr:nvGraphicFramePr>
      <xdr:xfrm>
        <a:off x="6200775" y="9172575"/>
        <a:ext cx="76771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28</xdr:row>
      <xdr:rowOff>19050</xdr:rowOff>
    </xdr:from>
    <xdr:to>
      <xdr:col>13</xdr:col>
      <xdr:colOff>638175</xdr:colOff>
      <xdr:row>54</xdr:row>
      <xdr:rowOff>104775</xdr:rowOff>
    </xdr:to>
    <xdr:graphicFrame>
      <xdr:nvGraphicFramePr>
        <xdr:cNvPr id="3" name="Diagramm 10"/>
        <xdr:cNvGraphicFramePr/>
      </xdr:nvGraphicFramePr>
      <xdr:xfrm>
        <a:off x="6105525" y="4552950"/>
        <a:ext cx="82296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98"/>
  <sheetViews>
    <sheetView tabSelected="1" zoomScalePageLayoutView="0" workbookViewId="0" topLeftCell="A1">
      <selection activeCell="G39" sqref="G39"/>
    </sheetView>
  </sheetViews>
  <sheetFormatPr defaultColWidth="11.28125" defaultRowHeight="12.75"/>
  <cols>
    <col min="1" max="1" width="8.00390625" style="3" customWidth="1"/>
    <col min="2" max="2" width="61.7109375" style="12" customWidth="1"/>
    <col min="3" max="4" width="22.8515625" style="12" customWidth="1"/>
    <col min="5" max="5" width="8.00390625" style="12" customWidth="1"/>
    <col min="6" max="6" width="61.7109375" style="12" customWidth="1"/>
    <col min="7" max="7" width="22.8515625" style="14" customWidth="1"/>
    <col min="8" max="8" width="22.8515625" style="12" customWidth="1"/>
    <col min="9" max="14" width="9.00390625" style="3" customWidth="1"/>
    <col min="15" max="16384" width="11.28125" style="3" customWidth="1"/>
  </cols>
  <sheetData>
    <row r="1" spans="1:8" ht="21" customHeight="1">
      <c r="A1" s="118" t="s">
        <v>352</v>
      </c>
      <c r="B1" s="119"/>
      <c r="C1" s="119"/>
      <c r="D1" s="119"/>
      <c r="E1" s="119"/>
      <c r="F1" s="119"/>
      <c r="G1" s="119"/>
      <c r="H1" s="119"/>
    </row>
    <row r="2" spans="1:8" ht="13.5" customHeight="1">
      <c r="A2" s="70"/>
      <c r="B2" s="71" t="s">
        <v>317</v>
      </c>
      <c r="C2" s="71"/>
      <c r="D2" s="71"/>
      <c r="E2" s="71"/>
      <c r="F2" s="71"/>
      <c r="G2" s="71"/>
      <c r="H2" s="71"/>
    </row>
    <row r="3" spans="1:8" ht="21.75" customHeight="1">
      <c r="A3" s="120" t="s">
        <v>47</v>
      </c>
      <c r="B3" s="120"/>
      <c r="C3" s="120"/>
      <c r="D3" s="120"/>
      <c r="E3" s="120"/>
      <c r="F3" s="120"/>
      <c r="G3" s="120"/>
      <c r="H3" s="120"/>
    </row>
    <row r="4" spans="1:8" s="17" customFormat="1" ht="22.5">
      <c r="A4" s="15" t="s">
        <v>48</v>
      </c>
      <c r="B4" s="16" t="s">
        <v>49</v>
      </c>
      <c r="C4" s="42">
        <v>44196</v>
      </c>
      <c r="D4" s="43">
        <v>43830</v>
      </c>
      <c r="E4" s="47" t="s">
        <v>48</v>
      </c>
      <c r="F4" s="16" t="s">
        <v>49</v>
      </c>
      <c r="G4" s="42">
        <f>C4</f>
        <v>44196</v>
      </c>
      <c r="H4" s="42">
        <f>D4</f>
        <v>43830</v>
      </c>
    </row>
    <row r="5" spans="1:8" s="4" customFormat="1" ht="9">
      <c r="A5" s="7">
        <v>1</v>
      </c>
      <c r="B5" s="8">
        <v>2</v>
      </c>
      <c r="C5" s="7">
        <v>3</v>
      </c>
      <c r="D5" s="8">
        <v>4</v>
      </c>
      <c r="E5" s="49">
        <v>5</v>
      </c>
      <c r="F5" s="8">
        <v>6</v>
      </c>
      <c r="G5" s="7">
        <v>7</v>
      </c>
      <c r="H5" s="7">
        <v>8</v>
      </c>
    </row>
    <row r="6" spans="1:8" ht="3.75" customHeight="1">
      <c r="A6" s="30"/>
      <c r="B6" s="3"/>
      <c r="C6" s="9"/>
      <c r="D6" s="3"/>
      <c r="E6" s="50"/>
      <c r="F6" s="3"/>
      <c r="G6" s="10"/>
      <c r="H6" s="9"/>
    </row>
    <row r="7" spans="1:8" ht="13.5" customHeight="1">
      <c r="A7" s="59" t="s">
        <v>4</v>
      </c>
      <c r="B7" s="3"/>
      <c r="C7" s="101"/>
      <c r="D7" s="106"/>
      <c r="E7" s="60" t="s">
        <v>5</v>
      </c>
      <c r="F7" s="3"/>
      <c r="G7" s="10"/>
      <c r="H7" s="9"/>
    </row>
    <row r="8" spans="1:8" ht="12.75">
      <c r="A8" s="31">
        <v>1</v>
      </c>
      <c r="B8" s="21" t="s">
        <v>12</v>
      </c>
      <c r="C8" s="10"/>
      <c r="D8" s="51"/>
      <c r="E8" s="55">
        <v>1</v>
      </c>
      <c r="F8" s="21" t="s">
        <v>50</v>
      </c>
      <c r="G8" s="2"/>
      <c r="H8" s="11"/>
    </row>
    <row r="9" spans="1:8" ht="12">
      <c r="A9" s="32" t="s">
        <v>13</v>
      </c>
      <c r="B9" s="22" t="s">
        <v>14</v>
      </c>
      <c r="C9" s="102">
        <f>SUM(C10:C11)</f>
        <v>694374.51</v>
      </c>
      <c r="D9" s="102">
        <f>SUM(D10:D11)</f>
        <v>678966.1</v>
      </c>
      <c r="E9" s="56" t="s">
        <v>13</v>
      </c>
      <c r="F9" s="22" t="s">
        <v>51</v>
      </c>
      <c r="G9" s="1">
        <f>'PASSIVA aus MPS'!C12</f>
        <v>25052946.89</v>
      </c>
      <c r="H9" s="1">
        <f>'PASSIVA aus MPS'!D12</f>
        <v>25052946.89</v>
      </c>
    </row>
    <row r="10" spans="1:8" ht="12">
      <c r="A10" s="33" t="s">
        <v>15</v>
      </c>
      <c r="B10" s="12" t="s">
        <v>16</v>
      </c>
      <c r="C10" s="103">
        <f>'AKTIVA aus MPS'!C10</f>
        <v>44337.75</v>
      </c>
      <c r="D10" s="103">
        <f>'AKTIVA aus MPS'!D10</f>
        <v>43245.25</v>
      </c>
      <c r="E10" s="39"/>
      <c r="G10" s="1"/>
      <c r="H10" s="2"/>
    </row>
    <row r="11" spans="1:8" ht="12">
      <c r="A11" s="33" t="s">
        <v>17</v>
      </c>
      <c r="B11" s="12" t="s">
        <v>18</v>
      </c>
      <c r="C11" s="103">
        <f>'AKTIVA aus MPS'!C11</f>
        <v>650036.76</v>
      </c>
      <c r="D11" s="103">
        <f>'AKTIVA aus MPS'!D11</f>
        <v>635720.85</v>
      </c>
      <c r="E11" s="56" t="s">
        <v>19</v>
      </c>
      <c r="F11" s="22" t="s">
        <v>275</v>
      </c>
      <c r="G11" s="1">
        <f>'PASSIVA aus MPS'!C14</f>
        <v>56313.09</v>
      </c>
      <c r="H11" s="1">
        <f>'PASSIVA aus MPS'!D14</f>
        <v>0</v>
      </c>
    </row>
    <row r="12" spans="1:8" ht="12" customHeight="1">
      <c r="A12" s="34"/>
      <c r="C12" s="103"/>
      <c r="D12" s="103"/>
      <c r="E12" s="39" t="s">
        <v>21</v>
      </c>
      <c r="F12" s="12" t="s">
        <v>52</v>
      </c>
      <c r="G12" s="2">
        <f>'PASSIVA aus MPS'!C15</f>
        <v>0</v>
      </c>
      <c r="H12" s="2">
        <f>'PASSIVA aus MPS'!D15</f>
        <v>0</v>
      </c>
    </row>
    <row r="13" spans="1:8" ht="12">
      <c r="A13" s="32" t="s">
        <v>19</v>
      </c>
      <c r="B13" s="22" t="s">
        <v>20</v>
      </c>
      <c r="C13" s="102">
        <f>SUM(C14:C19)</f>
        <v>44615534.190000005</v>
      </c>
      <c r="D13" s="102">
        <f>SUM(D14:D19)</f>
        <v>43237865.910000004</v>
      </c>
      <c r="E13" s="39" t="s">
        <v>28</v>
      </c>
      <c r="F13" s="12" t="s">
        <v>53</v>
      </c>
      <c r="G13" s="2">
        <f>'PASSIVA aus MPS'!C16</f>
        <v>56313.09</v>
      </c>
      <c r="H13" s="2">
        <f>'PASSIVA aus MPS'!D16</f>
        <v>0</v>
      </c>
    </row>
    <row r="14" spans="1:8" ht="12">
      <c r="A14" s="33" t="s">
        <v>21</v>
      </c>
      <c r="B14" s="12" t="s">
        <v>22</v>
      </c>
      <c r="C14" s="103">
        <f>'AKTIVA aus MPS'!C14</f>
        <v>2334142.81</v>
      </c>
      <c r="D14" s="103">
        <f>'AKTIVA aus MPS'!D14</f>
        <v>2354924.83</v>
      </c>
      <c r="E14" s="39" t="s">
        <v>29</v>
      </c>
      <c r="F14" s="12" t="s">
        <v>54</v>
      </c>
      <c r="G14" s="2">
        <f>'PASSIVA aus MPS'!C17</f>
        <v>0</v>
      </c>
      <c r="H14" s="2">
        <f>'PASSIVA aus MPS'!D17</f>
        <v>0</v>
      </c>
    </row>
    <row r="15" spans="1:8" ht="12">
      <c r="A15" s="33" t="s">
        <v>28</v>
      </c>
      <c r="B15" s="12" t="s">
        <v>23</v>
      </c>
      <c r="C15" s="103">
        <f>'AKTIVA aus MPS'!C15</f>
        <v>8989463.17</v>
      </c>
      <c r="D15" s="103">
        <f>'AKTIVA aus MPS'!D15</f>
        <v>8772838.54</v>
      </c>
      <c r="E15" s="39" t="s">
        <v>30</v>
      </c>
      <c r="F15" s="12" t="s">
        <v>55</v>
      </c>
      <c r="G15" s="2">
        <f>'PASSIVA aus MPS'!C18</f>
        <v>0</v>
      </c>
      <c r="H15" s="2">
        <f>'PASSIVA aus MPS'!D18</f>
        <v>0</v>
      </c>
    </row>
    <row r="16" spans="1:8" ht="12">
      <c r="A16" s="33" t="s">
        <v>29</v>
      </c>
      <c r="B16" s="12" t="s">
        <v>24</v>
      </c>
      <c r="C16" s="103">
        <f>'AKTIVA aus MPS'!C16</f>
        <v>29022120.91</v>
      </c>
      <c r="D16" s="103">
        <f>'AKTIVA aus MPS'!D16</f>
        <v>29776909.98</v>
      </c>
      <c r="E16" s="54"/>
      <c r="G16" s="1"/>
      <c r="H16" s="2"/>
    </row>
    <row r="17" spans="1:8" ht="12">
      <c r="A17" s="33" t="s">
        <v>30</v>
      </c>
      <c r="B17" s="12" t="s">
        <v>25</v>
      </c>
      <c r="C17" s="103">
        <f>'AKTIVA aus MPS'!C17</f>
        <v>227571.25</v>
      </c>
      <c r="D17" s="103">
        <f>'AKTIVA aus MPS'!D17</f>
        <v>244267.24</v>
      </c>
      <c r="E17" s="56" t="s">
        <v>33</v>
      </c>
      <c r="F17" s="22" t="s">
        <v>56</v>
      </c>
      <c r="G17" s="1">
        <f>'PASSIVA aus MPS'!C20</f>
        <v>-559348.26</v>
      </c>
      <c r="H17" s="1">
        <f>'PASSIVA aus MPS'!D20</f>
        <v>-587181.51</v>
      </c>
    </row>
    <row r="18" spans="1:8" ht="12">
      <c r="A18" s="33" t="s">
        <v>31</v>
      </c>
      <c r="B18" s="12" t="s">
        <v>26</v>
      </c>
      <c r="C18" s="103">
        <f>'AKTIVA aus MPS'!C18</f>
        <v>761077.67</v>
      </c>
      <c r="D18" s="103">
        <f>'AKTIVA aus MPS'!D18</f>
        <v>786670.64</v>
      </c>
      <c r="E18" s="39" t="s">
        <v>41</v>
      </c>
      <c r="F18" s="12" t="s">
        <v>57</v>
      </c>
      <c r="G18" s="2">
        <f>'PASSIVA aus MPS'!C21</f>
        <v>-559348.26</v>
      </c>
      <c r="H18" s="2">
        <f>'PASSIVA aus MPS'!D21</f>
        <v>-587181.51</v>
      </c>
    </row>
    <row r="19" spans="1:8" ht="12">
      <c r="A19" s="33" t="s">
        <v>32</v>
      </c>
      <c r="B19" s="12" t="s">
        <v>27</v>
      </c>
      <c r="C19" s="103">
        <f>'AKTIVA aus MPS'!C19</f>
        <v>3281158.38</v>
      </c>
      <c r="D19" s="103">
        <f>'AKTIVA aus MPS'!D19</f>
        <v>1302254.68</v>
      </c>
      <c r="E19" s="54" t="s">
        <v>58</v>
      </c>
      <c r="F19" s="12" t="s">
        <v>59</v>
      </c>
      <c r="G19" s="2">
        <f>'PASSIVA aus MPS'!C22</f>
        <v>-559348.26</v>
      </c>
      <c r="H19" s="2">
        <f>'PASSIVA aus MPS'!D22</f>
        <v>-559348.26</v>
      </c>
    </row>
    <row r="20" spans="1:8" ht="12" customHeight="1">
      <c r="A20" s="34"/>
      <c r="C20" s="103"/>
      <c r="D20" s="103"/>
      <c r="E20" s="54" t="s">
        <v>60</v>
      </c>
      <c r="F20" s="12" t="s">
        <v>61</v>
      </c>
      <c r="G20" s="2">
        <f>'PASSIVA aus MPS'!C23</f>
        <v>0</v>
      </c>
      <c r="H20" s="2">
        <f>'PASSIVA aus MPS'!D23</f>
        <v>-27833.25</v>
      </c>
    </row>
    <row r="21" spans="1:8" ht="12">
      <c r="A21" s="32" t="s">
        <v>33</v>
      </c>
      <c r="B21" s="22" t="s">
        <v>34</v>
      </c>
      <c r="C21" s="102">
        <f>SUM(C22:C27)</f>
        <v>307461.76</v>
      </c>
      <c r="D21" s="102">
        <f>SUM(D22:D27)</f>
        <v>299525.16000000003</v>
      </c>
      <c r="E21" s="39" t="s">
        <v>42</v>
      </c>
      <c r="F21" s="12" t="s">
        <v>276</v>
      </c>
      <c r="G21" s="2">
        <f>'PASSIVA aus MPS'!C24</f>
        <v>0</v>
      </c>
      <c r="H21" s="2">
        <f>'PASSIVA aus MPS'!D24</f>
        <v>0</v>
      </c>
    </row>
    <row r="22" spans="1:8" ht="12">
      <c r="A22" s="33" t="s">
        <v>41</v>
      </c>
      <c r="B22" s="12" t="s">
        <v>35</v>
      </c>
      <c r="C22" s="103">
        <f>'AKTIVA aus MPS'!C22</f>
        <v>0</v>
      </c>
      <c r="D22" s="103">
        <f>'AKTIVA aus MPS'!D22</f>
        <v>0</v>
      </c>
      <c r="E22" s="54" t="s">
        <v>62</v>
      </c>
      <c r="F22" s="12" t="s">
        <v>277</v>
      </c>
      <c r="G22" s="2">
        <f>'PASSIVA aus MPS'!C25</f>
        <v>0</v>
      </c>
      <c r="H22" s="2">
        <f>'PASSIVA aus MPS'!D25</f>
        <v>0</v>
      </c>
    </row>
    <row r="23" spans="1:8" ht="12">
      <c r="A23" s="33" t="s">
        <v>42</v>
      </c>
      <c r="B23" s="12" t="s">
        <v>36</v>
      </c>
      <c r="C23" s="103">
        <f>'AKTIVA aus MPS'!C23</f>
        <v>0</v>
      </c>
      <c r="D23" s="103">
        <f>'AKTIVA aus MPS'!D23</f>
        <v>0</v>
      </c>
      <c r="E23" s="54" t="s">
        <v>63</v>
      </c>
      <c r="F23" s="12" t="s">
        <v>278</v>
      </c>
      <c r="G23" s="2">
        <f>'PASSIVA aus MPS'!C26</f>
        <v>0</v>
      </c>
      <c r="H23" s="2">
        <f>'PASSIVA aus MPS'!D26</f>
        <v>0</v>
      </c>
    </row>
    <row r="24" spans="1:8" ht="12.75">
      <c r="A24" s="33" t="s">
        <v>43</v>
      </c>
      <c r="B24" s="12" t="s">
        <v>37</v>
      </c>
      <c r="C24" s="103">
        <f>'AKTIVA aus MPS'!C24</f>
        <v>219532.53</v>
      </c>
      <c r="D24" s="103">
        <f>'AKTIVA aus MPS'!D24</f>
        <v>219532.53</v>
      </c>
      <c r="E24" s="40"/>
      <c r="F24" s="21" t="s">
        <v>6</v>
      </c>
      <c r="G24" s="1">
        <f>G17+G9+G11</f>
        <v>24549911.72</v>
      </c>
      <c r="H24" s="1">
        <f>H17+H9</f>
        <v>24465765.38</v>
      </c>
    </row>
    <row r="25" spans="1:8" ht="12" customHeight="1">
      <c r="A25" s="33" t="s">
        <v>44</v>
      </c>
      <c r="B25" s="12" t="s">
        <v>38</v>
      </c>
      <c r="C25" s="103">
        <f>'AKTIVA aus MPS'!C25</f>
        <v>0</v>
      </c>
      <c r="D25" s="103">
        <f>'AKTIVA aus MPS'!D25</f>
        <v>0</v>
      </c>
      <c r="E25" s="54"/>
      <c r="F25" s="11"/>
      <c r="H25" s="2"/>
    </row>
    <row r="26" spans="1:8" ht="12.75">
      <c r="A26" s="33" t="s">
        <v>45</v>
      </c>
      <c r="B26" s="12" t="s">
        <v>39</v>
      </c>
      <c r="C26" s="103">
        <f>'AKTIVA aus MPS'!C26</f>
        <v>87229.23</v>
      </c>
      <c r="D26" s="103">
        <f>'AKTIVA aus MPS'!D26</f>
        <v>79292.63</v>
      </c>
      <c r="E26" s="57" t="s">
        <v>64</v>
      </c>
      <c r="F26" s="21" t="s">
        <v>66</v>
      </c>
      <c r="G26" s="1"/>
      <c r="H26" s="1"/>
    </row>
    <row r="27" spans="1:8" ht="12">
      <c r="A27" s="33" t="s">
        <v>46</v>
      </c>
      <c r="B27" s="12" t="s">
        <v>40</v>
      </c>
      <c r="C27" s="103">
        <f>'AKTIVA aus MPS'!C27</f>
        <v>700</v>
      </c>
      <c r="D27" s="103">
        <f>'AKTIVA aus MPS'!D27</f>
        <v>700</v>
      </c>
      <c r="E27" s="56" t="s">
        <v>67</v>
      </c>
      <c r="F27" s="22" t="s">
        <v>279</v>
      </c>
      <c r="G27" s="1">
        <f>'PASSIVA aus MPS'!C32</f>
        <v>7050066.17</v>
      </c>
      <c r="H27" s="1">
        <f>'PASSIVA aus MPS'!D32</f>
        <v>7021769.87</v>
      </c>
    </row>
    <row r="28" spans="1:8" s="5" customFormat="1" ht="12.75">
      <c r="A28" s="33"/>
      <c r="B28" s="21" t="s">
        <v>0</v>
      </c>
      <c r="C28" s="104">
        <f>SUM(C9+C13+C21)</f>
        <v>45617370.46</v>
      </c>
      <c r="D28" s="104">
        <f>SUM(D9+D13+D21)</f>
        <v>44216357.17</v>
      </c>
      <c r="E28" s="39"/>
      <c r="F28" s="22" t="s">
        <v>280</v>
      </c>
      <c r="G28" s="1"/>
      <c r="H28" s="11"/>
    </row>
    <row r="29" spans="1:8" ht="12.75" customHeight="1">
      <c r="A29" s="33"/>
      <c r="C29" s="103"/>
      <c r="D29" s="103"/>
      <c r="E29" s="39" t="s">
        <v>72</v>
      </c>
      <c r="F29" s="12" t="s">
        <v>73</v>
      </c>
      <c r="G29" s="2">
        <f>'PASSIVA aus MPS'!C34</f>
        <v>3743510.72</v>
      </c>
      <c r="H29" s="2">
        <f>'PASSIVA aus MPS'!D34</f>
        <v>3555911.04</v>
      </c>
    </row>
    <row r="30" spans="1:8" ht="12">
      <c r="A30" s="32" t="s">
        <v>271</v>
      </c>
      <c r="B30" s="22" t="s">
        <v>272</v>
      </c>
      <c r="C30" s="102">
        <f>'AKTIVA aus MPS'!C31</f>
        <v>0</v>
      </c>
      <c r="D30" s="102">
        <f>'AKTIVA aus MPS'!D31</f>
        <v>0</v>
      </c>
      <c r="E30" s="39" t="s">
        <v>76</v>
      </c>
      <c r="F30" s="12" t="s">
        <v>77</v>
      </c>
      <c r="G30" s="2">
        <f>'PASSIVA aus MPS'!C35</f>
        <v>9651</v>
      </c>
      <c r="H30" s="2">
        <f>'PASSIVA aus MPS'!D35</f>
        <v>11855</v>
      </c>
    </row>
    <row r="31" spans="1:8" ht="12">
      <c r="A31" s="34"/>
      <c r="C31" s="103"/>
      <c r="D31" s="103"/>
      <c r="E31" s="39" t="s">
        <v>78</v>
      </c>
      <c r="F31" s="12" t="s">
        <v>79</v>
      </c>
      <c r="G31" s="2">
        <f>'PASSIVA aus MPS'!C36</f>
        <v>3296904.45</v>
      </c>
      <c r="H31" s="2">
        <f>'PASSIVA aus MPS'!D36</f>
        <v>3454003.83</v>
      </c>
    </row>
    <row r="32" spans="1:8" ht="12.75">
      <c r="A32" s="35" t="s">
        <v>64</v>
      </c>
      <c r="B32" s="21" t="s">
        <v>65</v>
      </c>
      <c r="C32" s="103"/>
      <c r="D32" s="103"/>
      <c r="E32" s="39"/>
      <c r="G32" s="1"/>
      <c r="H32" s="11"/>
    </row>
    <row r="33" spans="1:8" ht="12">
      <c r="A33" s="32" t="s">
        <v>67</v>
      </c>
      <c r="B33" s="22" t="s">
        <v>260</v>
      </c>
      <c r="C33" s="102">
        <f>'AKTIVA aus MPS'!C35</f>
        <v>67313.1</v>
      </c>
      <c r="D33" s="102">
        <f>'AKTIVA aus MPS'!D35</f>
        <v>69809.32</v>
      </c>
      <c r="E33" s="56" t="s">
        <v>68</v>
      </c>
      <c r="F33" s="22" t="s">
        <v>281</v>
      </c>
      <c r="G33" s="1">
        <f>'PASSIVA aus MPS'!C38</f>
        <v>450938.82</v>
      </c>
      <c r="H33" s="1">
        <f>'PASSIVA aus MPS'!D38</f>
        <v>581851.88</v>
      </c>
    </row>
    <row r="34" spans="1:8" ht="12">
      <c r="A34" s="32" t="s">
        <v>68</v>
      </c>
      <c r="B34" s="22" t="s">
        <v>69</v>
      </c>
      <c r="C34" s="102">
        <f>'AKTIVA aus MPS'!C36</f>
        <v>0</v>
      </c>
      <c r="D34" s="102">
        <f>'AKTIVA aus MPS'!D36</f>
        <v>0</v>
      </c>
      <c r="E34" s="56" t="s">
        <v>70</v>
      </c>
      <c r="F34" s="22" t="s">
        <v>282</v>
      </c>
      <c r="G34" s="1">
        <f>'PASSIVA aus MPS'!C40</f>
        <v>0</v>
      </c>
      <c r="H34" s="1">
        <f>'PASSIVA aus MPS'!D39</f>
        <v>0</v>
      </c>
    </row>
    <row r="35" spans="1:8" ht="12">
      <c r="A35" s="32" t="s">
        <v>70</v>
      </c>
      <c r="B35" s="22" t="s">
        <v>71</v>
      </c>
      <c r="C35" s="102">
        <f>SUM(C36:C42)</f>
        <v>1342367.48</v>
      </c>
      <c r="D35" s="102">
        <f>SUM(D36:D42)</f>
        <v>1106091.78</v>
      </c>
      <c r="E35" s="56" t="s">
        <v>92</v>
      </c>
      <c r="F35" s="22" t="s">
        <v>83</v>
      </c>
      <c r="G35" s="1">
        <f>'PASSIVA aus MPS'!C42</f>
        <v>34515</v>
      </c>
      <c r="H35" s="1">
        <f>'PASSIVA aus MPS'!D42</f>
        <v>33034.78</v>
      </c>
    </row>
    <row r="36" spans="1:8" ht="12.75">
      <c r="A36" s="33" t="s">
        <v>74</v>
      </c>
      <c r="B36" s="12" t="s">
        <v>75</v>
      </c>
      <c r="C36" s="103">
        <f>'AKTIVA aus MPS'!C38</f>
        <v>399488.37</v>
      </c>
      <c r="D36" s="103">
        <f>'AKTIVA aus MPS'!D38</f>
        <v>269392.45</v>
      </c>
      <c r="E36" s="56"/>
      <c r="F36" s="21" t="s">
        <v>7</v>
      </c>
      <c r="G36" s="1">
        <f>SUM(G29:G35)</f>
        <v>7535519.99</v>
      </c>
      <c r="H36" s="1">
        <f>SUM(H29:H35)</f>
        <v>7636656.53</v>
      </c>
    </row>
    <row r="37" spans="1:8" ht="12">
      <c r="A37" s="33"/>
      <c r="B37" s="12" t="s">
        <v>1</v>
      </c>
      <c r="C37" s="103"/>
      <c r="D37" s="103"/>
      <c r="E37" s="56"/>
      <c r="F37" s="22"/>
      <c r="G37" s="1"/>
      <c r="H37" s="1"/>
    </row>
    <row r="38" spans="1:8" ht="12.75">
      <c r="A38" s="33" t="s">
        <v>80</v>
      </c>
      <c r="B38" s="12" t="s">
        <v>274</v>
      </c>
      <c r="C38" s="103">
        <f>'AKTIVA aus MPS'!C40</f>
        <v>510000.24</v>
      </c>
      <c r="D38" s="103">
        <f>'AKTIVA aus MPS'!D40</f>
        <v>571486.36</v>
      </c>
      <c r="E38" s="57" t="s">
        <v>88</v>
      </c>
      <c r="F38" s="21" t="s">
        <v>89</v>
      </c>
      <c r="G38" s="1"/>
      <c r="H38" s="11"/>
    </row>
    <row r="39" spans="1:8" ht="12.75" customHeight="1">
      <c r="A39" s="33" t="s">
        <v>81</v>
      </c>
      <c r="B39" s="12" t="s">
        <v>82</v>
      </c>
      <c r="C39" s="103">
        <f>'AKTIVA aus MPS'!C41</f>
        <v>61584.04</v>
      </c>
      <c r="D39" s="103">
        <f>'AKTIVA aus MPS'!D41</f>
        <v>107367.88</v>
      </c>
      <c r="E39" s="56" t="s">
        <v>90</v>
      </c>
      <c r="F39" s="22" t="s">
        <v>91</v>
      </c>
      <c r="G39" s="1">
        <f>'PASSIVA aus MPS'!C48</f>
        <v>3410281.32</v>
      </c>
      <c r="H39" s="1">
        <f>'PASSIVA aus MPS'!D48</f>
        <v>3323428.77</v>
      </c>
    </row>
    <row r="40" spans="1:8" ht="36">
      <c r="A40" s="33" t="s">
        <v>84</v>
      </c>
      <c r="B40" s="12" t="s">
        <v>85</v>
      </c>
      <c r="C40" s="103">
        <f>'AKTIVA aus MPS'!C42</f>
        <v>67515.02</v>
      </c>
      <c r="D40" s="103">
        <f>'AKTIVA aus MPS'!D42</f>
        <v>0</v>
      </c>
      <c r="E40" s="58" t="s">
        <v>94</v>
      </c>
      <c r="F40" s="22" t="s">
        <v>283</v>
      </c>
      <c r="G40" s="1">
        <f>'PASSIVA aus MPS'!C50</f>
        <v>0</v>
      </c>
      <c r="H40" s="1">
        <f>'PASSIVA aus MPS'!D50</f>
        <v>0</v>
      </c>
    </row>
    <row r="41" spans="1:8" ht="12">
      <c r="A41" s="36"/>
      <c r="B41" s="12" t="s">
        <v>289</v>
      </c>
      <c r="C41" s="103"/>
      <c r="D41" s="103"/>
      <c r="E41" s="56" t="s">
        <v>95</v>
      </c>
      <c r="F41" s="22" t="s">
        <v>96</v>
      </c>
      <c r="G41" s="1">
        <f>'PASSIVA aus MPS'!C53</f>
        <v>0</v>
      </c>
      <c r="H41" s="1">
        <f>'PASSIVA aus MPS'!D53</f>
        <v>0</v>
      </c>
    </row>
    <row r="42" spans="1:8" ht="12">
      <c r="A42" s="33" t="s">
        <v>86</v>
      </c>
      <c r="B42" s="12" t="s">
        <v>87</v>
      </c>
      <c r="C42" s="103">
        <f>'AKTIVA aus MPS'!C44</f>
        <v>303779.81</v>
      </c>
      <c r="D42" s="103">
        <f>'AKTIVA aus MPS'!D44</f>
        <v>157845.09</v>
      </c>
      <c r="E42" s="56" t="s">
        <v>97</v>
      </c>
      <c r="F42" s="22" t="s">
        <v>98</v>
      </c>
      <c r="G42" s="1">
        <f>'PASSIVA aus MPS'!C55</f>
        <v>0</v>
      </c>
      <c r="H42" s="1">
        <f>'PASSIVA aus MPS'!D55</f>
        <v>0</v>
      </c>
    </row>
    <row r="43" spans="1:8" ht="12">
      <c r="A43" s="33"/>
      <c r="C43" s="102"/>
      <c r="D43" s="102"/>
      <c r="E43" s="56" t="s">
        <v>100</v>
      </c>
      <c r="F43" s="22" t="s">
        <v>101</v>
      </c>
      <c r="G43" s="1">
        <f>'PASSIVA aus MPS'!C57</f>
        <v>15484.38</v>
      </c>
      <c r="H43" s="1">
        <f>'PASSIVA aus MPS'!D57</f>
        <v>15484.38</v>
      </c>
    </row>
    <row r="44" spans="1:8" ht="12.75">
      <c r="A44" s="32" t="s">
        <v>92</v>
      </c>
      <c r="B44" s="22" t="s">
        <v>93</v>
      </c>
      <c r="C44" s="102">
        <f>'AKTIVA aus MPS'!C46</f>
        <v>129998.06</v>
      </c>
      <c r="D44" s="102">
        <f>'AKTIVA aus MPS'!D46</f>
        <v>153897</v>
      </c>
      <c r="E44" s="39"/>
      <c r="F44" s="21" t="s">
        <v>8</v>
      </c>
      <c r="G44" s="38">
        <f>SUM(G39:G43)</f>
        <v>3425765.6999999997</v>
      </c>
      <c r="H44" s="38">
        <f>SUM(H39:H43)</f>
        <v>3338913.15</v>
      </c>
    </row>
    <row r="45" spans="1:8" ht="12.75">
      <c r="A45" s="33"/>
      <c r="B45" s="21" t="s">
        <v>2</v>
      </c>
      <c r="C45" s="104">
        <f>SUM(C44,C35,C34,C33)</f>
        <v>1539678.6400000001</v>
      </c>
      <c r="D45" s="104">
        <f>SUM(D44,D35,D34,D33)</f>
        <v>1329798.1</v>
      </c>
      <c r="E45" s="39"/>
      <c r="G45" s="1"/>
      <c r="H45" s="11"/>
    </row>
    <row r="46" spans="1:8" ht="12.75">
      <c r="A46" s="33"/>
      <c r="C46" s="103"/>
      <c r="D46" s="103"/>
      <c r="E46" s="57" t="s">
        <v>102</v>
      </c>
      <c r="F46" s="21" t="s">
        <v>104</v>
      </c>
      <c r="G46" s="1"/>
      <c r="H46" s="2"/>
    </row>
    <row r="47" spans="1:8" ht="12.75">
      <c r="A47" s="35" t="s">
        <v>88</v>
      </c>
      <c r="B47" s="21" t="s">
        <v>99</v>
      </c>
      <c r="C47" s="104">
        <f>'AKTIVA aus MPS'!C52</f>
        <v>111945.27</v>
      </c>
      <c r="D47" s="104">
        <f>'AKTIVA aus MPS'!D52</f>
        <v>103617.6</v>
      </c>
      <c r="E47" s="56" t="s">
        <v>105</v>
      </c>
      <c r="F47" s="22" t="s">
        <v>284</v>
      </c>
      <c r="G47" s="1">
        <f>'PASSIVA aus MPS'!C63</f>
        <v>0</v>
      </c>
      <c r="H47" s="1">
        <f>'PASSIVA aus MPS'!D63</f>
        <v>0</v>
      </c>
    </row>
    <row r="48" spans="1:8" ht="12.75">
      <c r="A48" s="32"/>
      <c r="C48" s="103"/>
      <c r="D48" s="104"/>
      <c r="E48" s="58"/>
      <c r="F48" s="12" t="s">
        <v>285</v>
      </c>
      <c r="G48" s="2">
        <f>'PASSIVA aus MPS'!C64</f>
        <v>0</v>
      </c>
      <c r="H48" s="2">
        <f>'PASSIVA aus MPS'!D64</f>
        <v>0</v>
      </c>
    </row>
    <row r="49" spans="1:8" ht="24">
      <c r="A49" s="35" t="s">
        <v>102</v>
      </c>
      <c r="B49" s="21" t="s">
        <v>103</v>
      </c>
      <c r="C49" s="104">
        <f>'AKTIVA aus MPS'!C54</f>
        <v>0</v>
      </c>
      <c r="D49" s="104">
        <f>'AKTIVA aus MPS'!D54</f>
        <v>0</v>
      </c>
      <c r="E49" s="58" t="s">
        <v>106</v>
      </c>
      <c r="F49" s="23" t="s">
        <v>286</v>
      </c>
      <c r="G49" s="1">
        <f>SUM(G51,G53,G55)</f>
        <v>7754419.090000001</v>
      </c>
      <c r="H49" s="1">
        <f>SUM(H51,H53,H55)</f>
        <v>6793966.65</v>
      </c>
    </row>
    <row r="50" spans="1:8" ht="12.75">
      <c r="A50" s="34"/>
      <c r="C50" s="103"/>
      <c r="D50" s="104"/>
      <c r="E50" s="58"/>
      <c r="F50" s="12" t="s">
        <v>285</v>
      </c>
      <c r="G50" s="2"/>
      <c r="H50" s="2"/>
    </row>
    <row r="51" spans="1:8" ht="12.75">
      <c r="A51" s="34"/>
      <c r="C51" s="103"/>
      <c r="D51" s="104"/>
      <c r="E51" s="39" t="s">
        <v>107</v>
      </c>
      <c r="F51" s="12" t="s">
        <v>108</v>
      </c>
      <c r="G51" s="2">
        <f>'PASSIVA aus MPS'!C69</f>
        <v>7411725.73</v>
      </c>
      <c r="H51" s="2">
        <f>'PASSIVA aus MPS'!D69</f>
        <v>6369438.25</v>
      </c>
    </row>
    <row r="52" spans="1:8" ht="12.75">
      <c r="A52" s="34"/>
      <c r="C52" s="103"/>
      <c r="D52" s="104"/>
      <c r="E52" s="39"/>
      <c r="F52" s="12" t="s">
        <v>285</v>
      </c>
      <c r="G52" s="2"/>
      <c r="H52" s="2"/>
    </row>
    <row r="53" spans="1:8" ht="12.75">
      <c r="A53" s="9"/>
      <c r="C53" s="103"/>
      <c r="D53" s="104"/>
      <c r="E53" s="39" t="s">
        <v>109</v>
      </c>
      <c r="F53" s="12" t="s">
        <v>110</v>
      </c>
      <c r="G53" s="2">
        <f>'PASSIVA aus MPS'!C71</f>
        <v>339500.61</v>
      </c>
      <c r="H53" s="2">
        <f>'PASSIVA aus MPS'!D71</f>
        <v>420925.73</v>
      </c>
    </row>
    <row r="54" spans="1:8" ht="12.75">
      <c r="A54" s="9"/>
      <c r="C54" s="103"/>
      <c r="D54" s="104"/>
      <c r="E54" s="39"/>
      <c r="F54" s="12" t="s">
        <v>285</v>
      </c>
      <c r="G54" s="2">
        <f>'PASSIVA aus MPS'!C72</f>
        <v>0</v>
      </c>
      <c r="H54" s="2">
        <f>'PASSIVA aus MPS'!D72</f>
        <v>0</v>
      </c>
    </row>
    <row r="55" spans="1:8" ht="12.75">
      <c r="A55" s="9"/>
      <c r="C55" s="103"/>
      <c r="D55" s="104"/>
      <c r="E55" s="39" t="s">
        <v>111</v>
      </c>
      <c r="F55" s="12" t="s">
        <v>287</v>
      </c>
      <c r="G55" s="2">
        <f>'PASSIVA aus MPS'!C73</f>
        <v>3192.75</v>
      </c>
      <c r="H55" s="2">
        <f>'PASSIVA aus MPS'!D73</f>
        <v>3602.67</v>
      </c>
    </row>
    <row r="56" spans="1:8" ht="12.75">
      <c r="A56" s="9"/>
      <c r="C56" s="103"/>
      <c r="D56" s="104"/>
      <c r="E56" s="39"/>
      <c r="F56" s="12" t="s">
        <v>285</v>
      </c>
      <c r="G56" s="2">
        <f>'PASSIVA aus MPS'!C74</f>
        <v>3192.75</v>
      </c>
      <c r="H56" s="2">
        <f>H55</f>
        <v>3602.67</v>
      </c>
    </row>
    <row r="57" spans="1:8" ht="12.75">
      <c r="A57" s="9"/>
      <c r="C57" s="103"/>
      <c r="D57" s="104"/>
      <c r="E57" s="56" t="s">
        <v>112</v>
      </c>
      <c r="F57" s="22" t="s">
        <v>273</v>
      </c>
      <c r="G57" s="1">
        <f>'PASSIVA aus MPS'!C76</f>
        <v>700000</v>
      </c>
      <c r="H57" s="1">
        <f>'PASSIVA aus MPS'!D76</f>
        <v>700000</v>
      </c>
    </row>
    <row r="58" spans="1:8" ht="12.75">
      <c r="A58" s="9"/>
      <c r="C58" s="103"/>
      <c r="D58" s="104"/>
      <c r="E58" s="58" t="s">
        <v>114</v>
      </c>
      <c r="F58" s="23" t="s">
        <v>113</v>
      </c>
      <c r="G58" s="1">
        <f>'PASSIVA aus MPS'!C78</f>
        <v>0</v>
      </c>
      <c r="H58" s="1">
        <f>'PASSIVA aus MPS'!D78</f>
        <v>27111.84</v>
      </c>
    </row>
    <row r="59" spans="1:8" ht="24">
      <c r="A59" s="9"/>
      <c r="C59" s="103"/>
      <c r="D59" s="104"/>
      <c r="E59" s="58" t="s">
        <v>115</v>
      </c>
      <c r="F59" s="23" t="s">
        <v>288</v>
      </c>
      <c r="G59" s="1">
        <f>'PASSIVA aus MPS'!C80</f>
        <v>633121.41</v>
      </c>
      <c r="H59" s="1">
        <f>'PASSIVA aus MPS'!D80</f>
        <v>13176.35</v>
      </c>
    </row>
    <row r="60" spans="1:8" ht="12.75">
      <c r="A60" s="9"/>
      <c r="C60" s="103"/>
      <c r="D60" s="104"/>
      <c r="E60" s="56" t="s">
        <v>117</v>
      </c>
      <c r="F60" s="22" t="s">
        <v>116</v>
      </c>
      <c r="G60" s="1">
        <f>'PASSIVA aus MPS'!C83</f>
        <v>666094.13</v>
      </c>
      <c r="H60" s="1">
        <f>'PASSIVA aus MPS'!D83</f>
        <v>525384.78</v>
      </c>
    </row>
    <row r="61" spans="1:8" ht="12.75">
      <c r="A61" s="9"/>
      <c r="C61" s="103"/>
      <c r="D61" s="104"/>
      <c r="E61" s="56" t="s">
        <v>119</v>
      </c>
      <c r="F61" s="22" t="s">
        <v>118</v>
      </c>
      <c r="G61" s="1">
        <f>'PASSIVA aus MPS'!C85</f>
        <v>26810.51</v>
      </c>
      <c r="H61" s="1">
        <f>'PASSIVA aus MPS'!D85</f>
        <v>75.36</v>
      </c>
    </row>
    <row r="62" spans="1:8" ht="12.75">
      <c r="A62" s="9"/>
      <c r="C62" s="103"/>
      <c r="D62" s="104"/>
      <c r="E62" s="56" t="s">
        <v>121</v>
      </c>
      <c r="F62" s="22" t="s">
        <v>120</v>
      </c>
      <c r="G62" s="1">
        <f>'PASSIVA aus MPS'!C87</f>
        <v>0</v>
      </c>
      <c r="H62" s="1">
        <f>'PASSIVA aus MPS'!D87</f>
        <v>0</v>
      </c>
    </row>
    <row r="63" spans="1:8" ht="24">
      <c r="A63" s="9"/>
      <c r="C63" s="103"/>
      <c r="D63" s="104"/>
      <c r="E63" s="56"/>
      <c r="F63" s="22" t="s">
        <v>9</v>
      </c>
      <c r="G63" s="1"/>
      <c r="H63" s="1"/>
    </row>
    <row r="64" spans="1:8" ht="12.75" customHeight="1">
      <c r="A64" s="9"/>
      <c r="C64" s="103"/>
      <c r="D64" s="104"/>
      <c r="E64" s="56" t="s">
        <v>261</v>
      </c>
      <c r="F64" s="22" t="s">
        <v>122</v>
      </c>
      <c r="G64" s="1">
        <f>'PASSIVA aus MPS'!C90</f>
        <v>1363963.5</v>
      </c>
      <c r="H64" s="1">
        <f>'PASSIVA aus MPS'!D90</f>
        <v>1621499.9</v>
      </c>
    </row>
    <row r="65" spans="1:8" ht="12.75" customHeight="1">
      <c r="A65" s="9"/>
      <c r="C65" s="103"/>
      <c r="D65" s="104"/>
      <c r="E65" s="56"/>
      <c r="F65" s="22" t="s">
        <v>10</v>
      </c>
      <c r="G65" s="1">
        <f>SUM(G64,G62,G61,G60,G59,G58,G57,G49,G47)</f>
        <v>11144408.64</v>
      </c>
      <c r="H65" s="1">
        <f>SUM(H64,H62,H61,H60,H59,H58,H57,H49,H47)</f>
        <v>9681214.88</v>
      </c>
    </row>
    <row r="66" spans="1:8" ht="12.75" customHeight="1">
      <c r="A66" s="9"/>
      <c r="C66" s="103"/>
      <c r="D66" s="104"/>
      <c r="E66" s="56"/>
      <c r="F66" s="22"/>
      <c r="G66" s="1"/>
      <c r="H66" s="1"/>
    </row>
    <row r="67" spans="1:8" ht="12.75">
      <c r="A67" s="9"/>
      <c r="C67" s="103"/>
      <c r="D67" s="104"/>
      <c r="E67" s="57" t="s">
        <v>123</v>
      </c>
      <c r="F67" s="21" t="s">
        <v>99</v>
      </c>
      <c r="G67" s="1">
        <f>'PASSIVA aus MPS'!C94</f>
        <v>613388.32</v>
      </c>
      <c r="H67" s="1">
        <f>'PASSIVA aus MPS'!D94</f>
        <v>527222.93</v>
      </c>
    </row>
    <row r="68" spans="1:8" ht="3.75" customHeight="1">
      <c r="A68" s="9"/>
      <c r="C68" s="103"/>
      <c r="D68" s="104"/>
      <c r="E68" s="39"/>
      <c r="F68" s="22"/>
      <c r="G68" s="11"/>
      <c r="H68" s="11"/>
    </row>
    <row r="69" spans="1:8" ht="15.75" customHeight="1">
      <c r="A69" s="18"/>
      <c r="B69" s="37" t="s">
        <v>3</v>
      </c>
      <c r="C69" s="105">
        <f>SUM(C49,C47,C45,C28)</f>
        <v>47268994.370000005</v>
      </c>
      <c r="D69" s="105">
        <f>SUM(D47,D49,D45,D28)</f>
        <v>45649772.870000005</v>
      </c>
      <c r="E69" s="41"/>
      <c r="F69" s="37" t="s">
        <v>11</v>
      </c>
      <c r="G69" s="19">
        <f>SUM(G24+G36+G44+G65+G67)</f>
        <v>47268994.370000005</v>
      </c>
      <c r="H69" s="19">
        <f>SUM(H24+H36+H44+H65+H67)</f>
        <v>45649772.870000005</v>
      </c>
    </row>
    <row r="70" ht="12" hidden="1">
      <c r="G70" s="12"/>
    </row>
    <row r="71" spans="4:8" ht="12" hidden="1">
      <c r="D71" s="13" t="s">
        <v>124</v>
      </c>
      <c r="G71" s="14">
        <f>C69</f>
        <v>47268994.370000005</v>
      </c>
      <c r="H71" s="14">
        <f>D69</f>
        <v>45649772.870000005</v>
      </c>
    </row>
    <row r="72" spans="4:8" ht="12" hidden="1">
      <c r="D72" s="13" t="s">
        <v>12</v>
      </c>
      <c r="G72" s="14">
        <f>G69</f>
        <v>47268994.370000005</v>
      </c>
      <c r="H72" s="14">
        <f>H69</f>
        <v>45649772.870000005</v>
      </c>
    </row>
    <row r="73" spans="4:8" ht="12" hidden="1">
      <c r="D73" s="13" t="s">
        <v>20</v>
      </c>
      <c r="G73" s="14">
        <f>SUM(G72-G71)</f>
        <v>0</v>
      </c>
      <c r="H73" s="14">
        <f>SUM(H72-H71)</f>
        <v>0</v>
      </c>
    </row>
    <row r="74" spans="2:5" ht="12.75" hidden="1">
      <c r="B74" s="24"/>
      <c r="C74" s="5"/>
      <c r="D74" s="5"/>
      <c r="E74" s="14"/>
    </row>
    <row r="75" spans="1:5" ht="12.75" hidden="1">
      <c r="A75" s="5"/>
      <c r="B75" s="5"/>
      <c r="C75" s="5"/>
      <c r="D75" s="5"/>
      <c r="E75" s="14"/>
    </row>
    <row r="76" spans="1:8" ht="12.75" hidden="1">
      <c r="A76" s="24" t="s">
        <v>125</v>
      </c>
      <c r="B76" s="5"/>
      <c r="C76" s="25">
        <v>39813</v>
      </c>
      <c r="D76" s="5"/>
      <c r="E76" s="20"/>
      <c r="H76" s="5"/>
    </row>
    <row r="77" spans="1:8" ht="12.75" hidden="1">
      <c r="A77" s="5"/>
      <c r="B77" s="5"/>
      <c r="C77" s="121" t="s">
        <v>126</v>
      </c>
      <c r="D77" s="121"/>
      <c r="E77" s="20"/>
      <c r="H77" s="5"/>
    </row>
    <row r="78" spans="1:5" ht="12.75" hidden="1">
      <c r="A78" s="5" t="s">
        <v>127</v>
      </c>
      <c r="B78" s="5"/>
      <c r="D78" s="20">
        <f>C28/1000</f>
        <v>45617.37046</v>
      </c>
      <c r="E78" s="20"/>
    </row>
    <row r="79" spans="1:8" ht="12.75" hidden="1">
      <c r="A79" s="5" t="s">
        <v>128</v>
      </c>
      <c r="B79" s="5"/>
      <c r="C79" s="3"/>
      <c r="D79" s="3"/>
      <c r="E79" s="20"/>
      <c r="F79" s="3"/>
      <c r="G79" s="3"/>
      <c r="H79" s="20"/>
    </row>
    <row r="80" spans="1:8" ht="12.75" hidden="1">
      <c r="A80" s="5" t="s">
        <v>129</v>
      </c>
      <c r="B80" s="5"/>
      <c r="C80" s="5"/>
      <c r="D80" s="5"/>
      <c r="E80" s="20"/>
      <c r="F80" s="3"/>
      <c r="G80" s="3"/>
      <c r="H80" s="20"/>
    </row>
    <row r="81" spans="1:8" ht="12.75" hidden="1">
      <c r="A81" s="5" t="s">
        <v>50</v>
      </c>
      <c r="B81" s="5"/>
      <c r="C81" s="20" t="e">
        <f>-#REF!/1000</f>
        <v>#REF!</v>
      </c>
      <c r="D81" s="5"/>
      <c r="E81" s="3"/>
      <c r="F81" s="3"/>
      <c r="G81" s="3"/>
      <c r="H81" s="20"/>
    </row>
    <row r="82" spans="1:8" ht="12.75" hidden="1">
      <c r="A82" s="5" t="s">
        <v>130</v>
      </c>
      <c r="B82" s="5"/>
      <c r="C82" s="20">
        <f>-G36/1000</f>
        <v>-7535.51999</v>
      </c>
      <c r="D82" s="5"/>
      <c r="E82" s="3"/>
      <c r="F82" s="3"/>
      <c r="G82" s="3"/>
      <c r="H82" s="20"/>
    </row>
    <row r="83" spans="1:8" ht="12.75" hidden="1">
      <c r="A83" s="5" t="s">
        <v>89</v>
      </c>
      <c r="B83" s="5"/>
      <c r="C83" s="20">
        <f>-G44/1000</f>
        <v>-3425.7657</v>
      </c>
      <c r="D83" s="5"/>
      <c r="E83" s="3"/>
      <c r="F83" s="3"/>
      <c r="G83" s="3"/>
      <c r="H83" s="20"/>
    </row>
    <row r="84" spans="1:8" ht="12.75" hidden="1">
      <c r="A84" s="5" t="s">
        <v>131</v>
      </c>
      <c r="B84" s="5"/>
      <c r="C84" s="20">
        <f>-G49/1000</f>
        <v>-7754.419090000001</v>
      </c>
      <c r="D84" s="5"/>
      <c r="E84" s="3"/>
      <c r="F84" s="3"/>
      <c r="G84" s="3"/>
      <c r="H84" s="20"/>
    </row>
    <row r="85" spans="1:8" ht="12.75" hidden="1">
      <c r="A85" s="5"/>
      <c r="B85" s="5"/>
      <c r="C85" s="20"/>
      <c r="D85" s="5"/>
      <c r="E85" s="3"/>
      <c r="F85" s="3"/>
      <c r="G85" s="3"/>
      <c r="H85" s="20"/>
    </row>
    <row r="86" spans="1:8" ht="12.75" hidden="1">
      <c r="A86" s="5" t="s">
        <v>132</v>
      </c>
      <c r="B86" s="5"/>
      <c r="C86" s="20"/>
      <c r="D86" s="20" t="e">
        <f>SUM(C81:C84)</f>
        <v>#REF!</v>
      </c>
      <c r="E86" s="3"/>
      <c r="F86" s="3"/>
      <c r="G86" s="3"/>
      <c r="H86" s="3"/>
    </row>
    <row r="87" spans="1:8" ht="12.75" hidden="1">
      <c r="A87" s="5"/>
      <c r="B87" s="5"/>
      <c r="C87" s="5"/>
      <c r="D87" s="5"/>
      <c r="E87" s="20"/>
      <c r="F87" s="3"/>
      <c r="G87" s="3"/>
      <c r="H87" s="20"/>
    </row>
    <row r="88" spans="1:8" ht="15" hidden="1">
      <c r="A88" s="5" t="s">
        <v>133</v>
      </c>
      <c r="B88" s="5"/>
      <c r="C88" s="5"/>
      <c r="D88" s="27" t="e">
        <f>D78+D86</f>
        <v>#REF!</v>
      </c>
      <c r="E88" s="5"/>
      <c r="F88" s="3"/>
      <c r="G88" s="3"/>
      <c r="H88" s="3"/>
    </row>
    <row r="89" spans="1:8" ht="12.75" hidden="1">
      <c r="A89" s="5"/>
      <c r="B89" s="5"/>
      <c r="C89" s="5"/>
      <c r="D89" s="5"/>
      <c r="E89" s="5"/>
      <c r="F89" s="3"/>
      <c r="G89" s="3"/>
      <c r="H89" s="5"/>
    </row>
    <row r="90" spans="2:7" ht="15" hidden="1">
      <c r="B90" s="28" t="s">
        <v>136</v>
      </c>
      <c r="C90" s="26" t="s">
        <v>134</v>
      </c>
      <c r="D90" s="29" t="e">
        <f>-D86*100/D78</f>
        <v>#REF!</v>
      </c>
      <c r="E90" s="3"/>
      <c r="F90" s="3"/>
      <c r="G90" s="3"/>
    </row>
    <row r="91" spans="2:8" ht="12.75" hidden="1">
      <c r="B91" s="3"/>
      <c r="C91" s="26" t="s">
        <v>135</v>
      </c>
      <c r="D91" s="5"/>
      <c r="E91" s="3"/>
      <c r="F91" s="3"/>
      <c r="G91" s="3"/>
      <c r="H91" s="20"/>
    </row>
    <row r="93" ht="12">
      <c r="F93" s="44"/>
    </row>
    <row r="94" ht="12">
      <c r="H94" s="14"/>
    </row>
    <row r="95" ht="12">
      <c r="H95" s="14"/>
    </row>
    <row r="96" ht="12">
      <c r="H96" s="14"/>
    </row>
    <row r="97" ht="12">
      <c r="H97" s="14"/>
    </row>
    <row r="98" ht="12">
      <c r="F98" s="44"/>
    </row>
  </sheetData>
  <sheetProtection/>
  <mergeCells count="3">
    <mergeCell ref="A1:H1"/>
    <mergeCell ref="A3:H3"/>
    <mergeCell ref="C77:D77"/>
  </mergeCells>
  <printOptions/>
  <pageMargins left="0.3937007874015748" right="0.15748031496062992" top="0.3937007874015748" bottom="0.1968503937007874" header="0.15748031496062992" footer="0.1574803149606299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98"/>
  <sheetViews>
    <sheetView zoomScalePageLayoutView="0" workbookViewId="0" topLeftCell="A46">
      <selection activeCell="A2" sqref="A2"/>
    </sheetView>
  </sheetViews>
  <sheetFormatPr defaultColWidth="11.28125" defaultRowHeight="12.75"/>
  <cols>
    <col min="1" max="1" width="8.00390625" style="3" customWidth="1"/>
    <col min="2" max="2" width="61.7109375" style="12" customWidth="1"/>
    <col min="3" max="5" width="18.00390625" style="12" customWidth="1"/>
    <col min="6" max="6" width="6.7109375" style="12" customWidth="1"/>
    <col min="7" max="7" width="8.00390625" style="12" customWidth="1"/>
    <col min="8" max="8" width="61.7109375" style="12" customWidth="1"/>
    <col min="9" max="9" width="22.8515625" style="14" customWidth="1"/>
    <col min="10" max="10" width="22.8515625" style="12" customWidth="1"/>
    <col min="11" max="11" width="11.8515625" style="3" bestFit="1" customWidth="1"/>
    <col min="12" max="16" width="9.00390625" style="3" customWidth="1"/>
    <col min="17" max="16384" width="11.28125" style="3" customWidth="1"/>
  </cols>
  <sheetData>
    <row r="1" spans="1:10" ht="21" customHeight="1">
      <c r="A1" s="118" t="s">
        <v>346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70"/>
      <c r="B2" s="71" t="s">
        <v>317</v>
      </c>
      <c r="C2" s="71"/>
      <c r="D2" s="71"/>
      <c r="E2" s="45"/>
      <c r="F2" s="45"/>
      <c r="G2" s="45"/>
      <c r="H2" s="71"/>
      <c r="I2" s="71"/>
      <c r="J2" s="71"/>
    </row>
    <row r="3" spans="1:10" ht="21.75" customHeight="1">
      <c r="A3" s="120" t="s">
        <v>47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7" customFormat="1" ht="22.5">
      <c r="A4" s="15" t="s">
        <v>48</v>
      </c>
      <c r="B4" s="16" t="s">
        <v>49</v>
      </c>
      <c r="C4" s="42">
        <v>41639</v>
      </c>
      <c r="D4" s="43">
        <v>41274</v>
      </c>
      <c r="E4" s="46"/>
      <c r="F4" s="46"/>
      <c r="G4" s="47" t="s">
        <v>48</v>
      </c>
      <c r="H4" s="16" t="s">
        <v>49</v>
      </c>
      <c r="I4" s="42">
        <f>C4</f>
        <v>41639</v>
      </c>
      <c r="J4" s="42">
        <f>D4</f>
        <v>41274</v>
      </c>
    </row>
    <row r="5" spans="1:10" s="4" customFormat="1" ht="9">
      <c r="A5" s="7">
        <v>1</v>
      </c>
      <c r="B5" s="8">
        <v>2</v>
      </c>
      <c r="C5" s="7">
        <v>3</v>
      </c>
      <c r="D5" s="8">
        <v>4</v>
      </c>
      <c r="E5" s="48"/>
      <c r="F5" s="48"/>
      <c r="G5" s="49">
        <v>5</v>
      </c>
      <c r="H5" s="8">
        <v>6</v>
      </c>
      <c r="I5" s="7">
        <v>7</v>
      </c>
      <c r="J5" s="7">
        <v>8</v>
      </c>
    </row>
    <row r="6" spans="1:10" ht="3.75" customHeight="1">
      <c r="A6" s="30"/>
      <c r="B6" s="3"/>
      <c r="C6" s="9"/>
      <c r="D6" s="3"/>
      <c r="E6" s="3"/>
      <c r="F6" s="3"/>
      <c r="G6" s="50"/>
      <c r="H6" s="3"/>
      <c r="I6" s="10"/>
      <c r="J6" s="9"/>
    </row>
    <row r="7" spans="1:10" ht="13.5" customHeight="1">
      <c r="A7" s="59" t="s">
        <v>4</v>
      </c>
      <c r="B7" s="3"/>
      <c r="C7" s="9"/>
      <c r="D7" s="3"/>
      <c r="E7" s="3"/>
      <c r="F7" s="3"/>
      <c r="G7" s="60" t="s">
        <v>5</v>
      </c>
      <c r="H7" s="3"/>
      <c r="I7" s="10"/>
      <c r="J7" s="9"/>
    </row>
    <row r="8" spans="1:10" ht="12.75">
      <c r="A8" s="31">
        <v>1</v>
      </c>
      <c r="B8" s="21" t="s">
        <v>12</v>
      </c>
      <c r="C8" s="11"/>
      <c r="G8" s="55">
        <v>1</v>
      </c>
      <c r="H8" s="21" t="s">
        <v>50</v>
      </c>
      <c r="I8" s="2"/>
      <c r="J8" s="11"/>
    </row>
    <row r="9" spans="1:11" ht="12">
      <c r="A9" s="32" t="s">
        <v>13</v>
      </c>
      <c r="B9" s="22" t="s">
        <v>14</v>
      </c>
      <c r="C9" s="1">
        <f>SUM(C10:C11)</f>
        <v>694374.51</v>
      </c>
      <c r="D9" s="1">
        <f>SUM(D10:D11)</f>
        <v>678966.1</v>
      </c>
      <c r="E9" s="2">
        <f>C9-D9</f>
        <v>15408.410000000033</v>
      </c>
      <c r="F9" s="2">
        <f>E9*100/C9</f>
        <v>2.2190345092016743</v>
      </c>
      <c r="G9" s="56" t="s">
        <v>13</v>
      </c>
      <c r="H9" s="22" t="s">
        <v>51</v>
      </c>
      <c r="I9" s="1">
        <v>31427790.68</v>
      </c>
      <c r="J9" s="1">
        <v>31427790.68</v>
      </c>
      <c r="K9" s="100">
        <f>I9-J9</f>
        <v>0</v>
      </c>
    </row>
    <row r="10" spans="1:11" ht="12">
      <c r="A10" s="33" t="s">
        <v>15</v>
      </c>
      <c r="B10" s="12" t="s">
        <v>16</v>
      </c>
      <c r="C10" s="2">
        <f>'AKTIVA aus MPS'!C10</f>
        <v>44337.75</v>
      </c>
      <c r="D10" s="2">
        <f>'AKTIVA aus MPS'!D10</f>
        <v>43245.25</v>
      </c>
      <c r="E10" s="2">
        <f aca="true" t="shared" si="0" ref="E10:E49">C10-D10</f>
        <v>1092.5</v>
      </c>
      <c r="F10" s="2">
        <f aca="true" t="shared" si="1" ref="F10:F47">E10*100/C10</f>
        <v>2.4640402365929712</v>
      </c>
      <c r="G10" s="39"/>
      <c r="I10" s="1"/>
      <c r="J10" s="2"/>
      <c r="K10" s="100">
        <f aca="true" t="shared" si="2" ref="K10:K73">I10-J10</f>
        <v>0</v>
      </c>
    </row>
    <row r="11" spans="1:11" ht="12">
      <c r="A11" s="33" t="s">
        <v>17</v>
      </c>
      <c r="B11" s="12" t="s">
        <v>18</v>
      </c>
      <c r="C11" s="2">
        <f>'AKTIVA aus MPS'!C11</f>
        <v>650036.76</v>
      </c>
      <c r="D11" s="2">
        <f>'AKTIVA aus MPS'!D11</f>
        <v>635720.85</v>
      </c>
      <c r="E11" s="2">
        <f t="shared" si="0"/>
        <v>14315.910000000033</v>
      </c>
      <c r="F11" s="2">
        <f t="shared" si="1"/>
        <v>2.2023231424635172</v>
      </c>
      <c r="G11" s="56" t="s">
        <v>19</v>
      </c>
      <c r="H11" s="22" t="s">
        <v>275</v>
      </c>
      <c r="I11" s="1">
        <v>0</v>
      </c>
      <c r="J11" s="1">
        <v>0</v>
      </c>
      <c r="K11" s="100">
        <f t="shared" si="2"/>
        <v>0</v>
      </c>
    </row>
    <row r="12" spans="1:11" ht="12" customHeight="1">
      <c r="A12" s="34"/>
      <c r="C12" s="2"/>
      <c r="D12" s="2"/>
      <c r="E12" s="2"/>
      <c r="F12" s="2"/>
      <c r="G12" s="39" t="s">
        <v>21</v>
      </c>
      <c r="H12" s="12" t="s">
        <v>52</v>
      </c>
      <c r="I12" s="2">
        <v>0</v>
      </c>
      <c r="J12" s="2">
        <v>0</v>
      </c>
      <c r="K12" s="100">
        <f t="shared" si="2"/>
        <v>0</v>
      </c>
    </row>
    <row r="13" spans="1:11" ht="12">
      <c r="A13" s="32" t="s">
        <v>19</v>
      </c>
      <c r="B13" s="22" t="s">
        <v>20</v>
      </c>
      <c r="C13" s="1">
        <f>SUM(C14:C19)</f>
        <v>44615534.190000005</v>
      </c>
      <c r="D13" s="1">
        <f>SUM(D14:D19)</f>
        <v>43237865.910000004</v>
      </c>
      <c r="E13" s="2">
        <f t="shared" si="0"/>
        <v>1377668.2800000012</v>
      </c>
      <c r="F13" s="2">
        <f t="shared" si="1"/>
        <v>3.087866827130331</v>
      </c>
      <c r="G13" s="39" t="s">
        <v>28</v>
      </c>
      <c r="H13" s="12" t="s">
        <v>53</v>
      </c>
      <c r="I13" s="2">
        <v>0</v>
      </c>
      <c r="J13" s="2">
        <v>0</v>
      </c>
      <c r="K13" s="100">
        <f t="shared" si="2"/>
        <v>0</v>
      </c>
    </row>
    <row r="14" spans="1:11" ht="12">
      <c r="A14" s="33" t="s">
        <v>21</v>
      </c>
      <c r="B14" s="12" t="s">
        <v>22</v>
      </c>
      <c r="C14" s="2">
        <f>'AKTIVA aus MPS'!C14</f>
        <v>2334142.81</v>
      </c>
      <c r="D14" s="2">
        <f>'AKTIVA aus MPS'!D14</f>
        <v>2354924.83</v>
      </c>
      <c r="E14" s="2">
        <f t="shared" si="0"/>
        <v>-20782.02000000002</v>
      </c>
      <c r="F14" s="2">
        <f t="shared" si="1"/>
        <v>-0.8903491213547478</v>
      </c>
      <c r="G14" s="39" t="s">
        <v>29</v>
      </c>
      <c r="H14" s="12" t="s">
        <v>54</v>
      </c>
      <c r="I14" s="2">
        <v>0</v>
      </c>
      <c r="J14" s="2">
        <v>0</v>
      </c>
      <c r="K14" s="100">
        <f t="shared" si="2"/>
        <v>0</v>
      </c>
    </row>
    <row r="15" spans="1:11" ht="12">
      <c r="A15" s="33" t="s">
        <v>28</v>
      </c>
      <c r="B15" s="12" t="s">
        <v>23</v>
      </c>
      <c r="C15" s="2">
        <f>'AKTIVA aus MPS'!C15</f>
        <v>8989463.17</v>
      </c>
      <c r="D15" s="2">
        <f>'AKTIVA aus MPS'!D15</f>
        <v>8772838.54</v>
      </c>
      <c r="E15" s="2">
        <f t="shared" si="0"/>
        <v>216624.63000000082</v>
      </c>
      <c r="F15" s="2">
        <f t="shared" si="1"/>
        <v>2.4097615831268913</v>
      </c>
      <c r="G15" s="39" t="s">
        <v>30</v>
      </c>
      <c r="H15" s="12" t="s">
        <v>55</v>
      </c>
      <c r="I15" s="2">
        <v>0</v>
      </c>
      <c r="J15" s="2">
        <v>0</v>
      </c>
      <c r="K15" s="100">
        <f t="shared" si="2"/>
        <v>0</v>
      </c>
    </row>
    <row r="16" spans="1:11" ht="12">
      <c r="A16" s="33" t="s">
        <v>29</v>
      </c>
      <c r="B16" s="12" t="s">
        <v>24</v>
      </c>
      <c r="C16" s="2">
        <f>'AKTIVA aus MPS'!C16</f>
        <v>29022120.91</v>
      </c>
      <c r="D16" s="2">
        <f>'AKTIVA aus MPS'!D16</f>
        <v>29776909.98</v>
      </c>
      <c r="E16" s="2">
        <f t="shared" si="0"/>
        <v>-754789.0700000003</v>
      </c>
      <c r="F16" s="2">
        <f t="shared" si="1"/>
        <v>-2.6007371147707077</v>
      </c>
      <c r="G16" s="54"/>
      <c r="I16" s="1"/>
      <c r="J16" s="2"/>
      <c r="K16" s="100">
        <f t="shared" si="2"/>
        <v>0</v>
      </c>
    </row>
    <row r="17" spans="1:12" ht="12">
      <c r="A17" s="33" t="s">
        <v>30</v>
      </c>
      <c r="B17" s="12" t="s">
        <v>25</v>
      </c>
      <c r="C17" s="2">
        <f>'AKTIVA aus MPS'!C17</f>
        <v>227571.25</v>
      </c>
      <c r="D17" s="2">
        <f>'AKTIVA aus MPS'!D17</f>
        <v>244267.24</v>
      </c>
      <c r="E17" s="2">
        <f t="shared" si="0"/>
        <v>-16695.98999999999</v>
      </c>
      <c r="F17" s="2">
        <f t="shared" si="1"/>
        <v>-7.336598977243387</v>
      </c>
      <c r="G17" s="56" t="s">
        <v>33</v>
      </c>
      <c r="H17" s="22" t="s">
        <v>56</v>
      </c>
      <c r="I17" s="1">
        <v>-6413708.22</v>
      </c>
      <c r="J17" s="1">
        <v>-6317816.94</v>
      </c>
      <c r="K17" s="100">
        <f t="shared" si="2"/>
        <v>-95891.27999999933</v>
      </c>
      <c r="L17" s="74">
        <f>K17*100/I17</f>
        <v>1.4950988836844739</v>
      </c>
    </row>
    <row r="18" spans="1:12" ht="12">
      <c r="A18" s="33" t="s">
        <v>31</v>
      </c>
      <c r="B18" s="12" t="s">
        <v>26</v>
      </c>
      <c r="C18" s="2">
        <f>'AKTIVA aus MPS'!C18</f>
        <v>761077.67</v>
      </c>
      <c r="D18" s="2">
        <f>'AKTIVA aus MPS'!D18</f>
        <v>786670.64</v>
      </c>
      <c r="E18" s="2">
        <f t="shared" si="0"/>
        <v>-25592.969999999972</v>
      </c>
      <c r="F18" s="2">
        <f t="shared" si="1"/>
        <v>-3.36272774893001</v>
      </c>
      <c r="G18" s="39" t="s">
        <v>41</v>
      </c>
      <c r="H18" s="12" t="s">
        <v>57</v>
      </c>
      <c r="I18" s="2">
        <v>-6317816.94</v>
      </c>
      <c r="J18" s="2">
        <v>-5398125.09</v>
      </c>
      <c r="K18" s="100">
        <f t="shared" si="2"/>
        <v>-919691.8500000006</v>
      </c>
      <c r="L18" s="74">
        <f aca="true" t="shared" si="3" ref="L18:L67">K18*100/I18</f>
        <v>14.55711456558918</v>
      </c>
    </row>
    <row r="19" spans="1:12" ht="12">
      <c r="A19" s="33" t="s">
        <v>32</v>
      </c>
      <c r="B19" s="12" t="s">
        <v>27</v>
      </c>
      <c r="C19" s="2">
        <f>'AKTIVA aus MPS'!C19</f>
        <v>3281158.38</v>
      </c>
      <c r="D19" s="2">
        <f>'AKTIVA aus MPS'!D19</f>
        <v>1302254.68</v>
      </c>
      <c r="E19" s="2">
        <f t="shared" si="0"/>
        <v>1978903.7</v>
      </c>
      <c r="F19" s="2">
        <f t="shared" si="1"/>
        <v>60.31113011984505</v>
      </c>
      <c r="G19" s="54" t="s">
        <v>58</v>
      </c>
      <c r="H19" s="12" t="s">
        <v>59</v>
      </c>
      <c r="I19" s="2">
        <v>-7937511.51</v>
      </c>
      <c r="J19" s="2">
        <v>-6879067.42</v>
      </c>
      <c r="K19" s="100">
        <f t="shared" si="2"/>
        <v>-1058444.0899999999</v>
      </c>
      <c r="L19" s="74">
        <f t="shared" si="3"/>
        <v>13.334709356534841</v>
      </c>
    </row>
    <row r="20" spans="1:12" ht="12" customHeight="1">
      <c r="A20" s="34"/>
      <c r="C20" s="2"/>
      <c r="D20" s="2"/>
      <c r="E20" s="2"/>
      <c r="F20" s="2"/>
      <c r="G20" s="54" t="s">
        <v>60</v>
      </c>
      <c r="H20" s="12" t="s">
        <v>61</v>
      </c>
      <c r="I20" s="2">
        <v>1619694.57</v>
      </c>
      <c r="J20" s="2">
        <v>1480942.33</v>
      </c>
      <c r="K20" s="100">
        <f t="shared" si="2"/>
        <v>138752.24</v>
      </c>
      <c r="L20" s="74">
        <f t="shared" si="3"/>
        <v>8.566568201806097</v>
      </c>
    </row>
    <row r="21" spans="1:12" ht="12">
      <c r="A21" s="32" t="s">
        <v>33</v>
      </c>
      <c r="B21" s="22" t="s">
        <v>34</v>
      </c>
      <c r="C21" s="1">
        <f>SUM(C22:C27)</f>
        <v>307461.76</v>
      </c>
      <c r="D21" s="1">
        <f>SUM(D22:D27)</f>
        <v>299525.16000000003</v>
      </c>
      <c r="E21" s="2">
        <f t="shared" si="0"/>
        <v>7936.599999999977</v>
      </c>
      <c r="F21" s="2">
        <f t="shared" si="1"/>
        <v>2.581329138296735</v>
      </c>
      <c r="G21" s="39" t="s">
        <v>42</v>
      </c>
      <c r="H21" s="12" t="s">
        <v>276</v>
      </c>
      <c r="I21" s="2">
        <v>-95891.28</v>
      </c>
      <c r="J21" s="2">
        <v>-919691.85</v>
      </c>
      <c r="K21" s="100">
        <f t="shared" si="2"/>
        <v>823800.57</v>
      </c>
      <c r="L21" s="74">
        <f t="shared" si="3"/>
        <v>-859.0985228271016</v>
      </c>
    </row>
    <row r="22" spans="1:12" ht="12">
      <c r="A22" s="33" t="s">
        <v>41</v>
      </c>
      <c r="B22" s="12" t="s">
        <v>35</v>
      </c>
      <c r="C22" s="2">
        <f>'AKTIVA aus MPS'!C22</f>
        <v>0</v>
      </c>
      <c r="D22" s="2">
        <f>'AKTIVA aus MPS'!D22</f>
        <v>0</v>
      </c>
      <c r="E22" s="2">
        <f t="shared" si="0"/>
        <v>0</v>
      </c>
      <c r="F22" s="2" t="e">
        <f t="shared" si="1"/>
        <v>#DIV/0!</v>
      </c>
      <c r="G22" s="54" t="s">
        <v>62</v>
      </c>
      <c r="H22" s="12" t="s">
        <v>277</v>
      </c>
      <c r="I22" s="2">
        <v>-418470.79</v>
      </c>
      <c r="J22" s="2">
        <v>-1058444.09</v>
      </c>
      <c r="K22" s="100">
        <f t="shared" si="2"/>
        <v>639973.3</v>
      </c>
      <c r="L22" s="74">
        <f t="shared" si="3"/>
        <v>-152.93141487844352</v>
      </c>
    </row>
    <row r="23" spans="1:12" ht="12">
      <c r="A23" s="33" t="s">
        <v>42</v>
      </c>
      <c r="B23" s="12" t="s">
        <v>36</v>
      </c>
      <c r="C23" s="2">
        <f>'AKTIVA aus MPS'!C23</f>
        <v>0</v>
      </c>
      <c r="D23" s="2">
        <f>'AKTIVA aus MPS'!D23</f>
        <v>0</v>
      </c>
      <c r="E23" s="2">
        <f t="shared" si="0"/>
        <v>0</v>
      </c>
      <c r="F23" s="2" t="e">
        <f t="shared" si="1"/>
        <v>#DIV/0!</v>
      </c>
      <c r="G23" s="54" t="s">
        <v>63</v>
      </c>
      <c r="H23" s="12" t="s">
        <v>278</v>
      </c>
      <c r="I23" s="2">
        <v>322579.51</v>
      </c>
      <c r="J23" s="2">
        <v>138752.24</v>
      </c>
      <c r="K23" s="100">
        <f t="shared" si="2"/>
        <v>183827.27000000002</v>
      </c>
      <c r="L23" s="74">
        <f t="shared" si="3"/>
        <v>56.98665423603625</v>
      </c>
    </row>
    <row r="24" spans="1:12" ht="12.75">
      <c r="A24" s="33" t="s">
        <v>43</v>
      </c>
      <c r="B24" s="12" t="s">
        <v>37</v>
      </c>
      <c r="C24" s="2">
        <f>'AKTIVA aus MPS'!C24</f>
        <v>219532.53</v>
      </c>
      <c r="D24" s="2">
        <f>'AKTIVA aus MPS'!D24</f>
        <v>219532.53</v>
      </c>
      <c r="E24" s="2">
        <f t="shared" si="0"/>
        <v>0</v>
      </c>
      <c r="F24" s="2">
        <f t="shared" si="1"/>
        <v>0</v>
      </c>
      <c r="G24" s="40"/>
      <c r="H24" s="21" t="s">
        <v>6</v>
      </c>
      <c r="I24" s="1">
        <v>25014082.46</v>
      </c>
      <c r="J24" s="1">
        <v>25109973.74</v>
      </c>
      <c r="K24" s="100">
        <f t="shared" si="2"/>
        <v>-95891.27999999747</v>
      </c>
      <c r="L24" s="74">
        <f t="shared" si="3"/>
        <v>-0.38334918002024315</v>
      </c>
    </row>
    <row r="25" spans="1:12" ht="12" customHeight="1">
      <c r="A25" s="33" t="s">
        <v>44</v>
      </c>
      <c r="B25" s="12" t="s">
        <v>38</v>
      </c>
      <c r="C25" s="2">
        <f>'AKTIVA aus MPS'!C25</f>
        <v>0</v>
      </c>
      <c r="D25" s="2">
        <f>'AKTIVA aus MPS'!D25</f>
        <v>0</v>
      </c>
      <c r="E25" s="2">
        <f t="shared" si="0"/>
        <v>0</v>
      </c>
      <c r="F25" s="2"/>
      <c r="G25" s="54"/>
      <c r="H25" s="11"/>
      <c r="J25" s="2"/>
      <c r="K25" s="100">
        <f t="shared" si="2"/>
        <v>0</v>
      </c>
      <c r="L25" s="74"/>
    </row>
    <row r="26" spans="1:12" ht="12.75">
      <c r="A26" s="33" t="s">
        <v>45</v>
      </c>
      <c r="B26" s="12" t="s">
        <v>39</v>
      </c>
      <c r="C26" s="2">
        <f>'AKTIVA aus MPS'!C26</f>
        <v>87229.23</v>
      </c>
      <c r="D26" s="2">
        <f>'AKTIVA aus MPS'!D26</f>
        <v>79292.63</v>
      </c>
      <c r="E26" s="2">
        <f t="shared" si="0"/>
        <v>7936.599999999991</v>
      </c>
      <c r="F26" s="2">
        <f t="shared" si="1"/>
        <v>9.098555610315477</v>
      </c>
      <c r="G26" s="57" t="s">
        <v>64</v>
      </c>
      <c r="H26" s="21" t="s">
        <v>66</v>
      </c>
      <c r="I26" s="1"/>
      <c r="J26" s="1"/>
      <c r="K26" s="100">
        <f t="shared" si="2"/>
        <v>0</v>
      </c>
      <c r="L26" s="74"/>
    </row>
    <row r="27" spans="1:12" ht="12">
      <c r="A27" s="33" t="s">
        <v>46</v>
      </c>
      <c r="B27" s="12" t="s">
        <v>40</v>
      </c>
      <c r="C27" s="2">
        <f>'AKTIVA aus MPS'!C27</f>
        <v>700</v>
      </c>
      <c r="D27" s="2">
        <f>'AKTIVA aus MPS'!D27</f>
        <v>700</v>
      </c>
      <c r="E27" s="2">
        <f t="shared" si="0"/>
        <v>0</v>
      </c>
      <c r="F27" s="2">
        <f t="shared" si="1"/>
        <v>0</v>
      </c>
      <c r="G27" s="56" t="s">
        <v>67</v>
      </c>
      <c r="H27" s="22" t="s">
        <v>279</v>
      </c>
      <c r="I27" s="1">
        <v>7335038.32</v>
      </c>
      <c r="J27" s="1">
        <v>7419429.93</v>
      </c>
      <c r="K27" s="100">
        <f t="shared" si="2"/>
        <v>-84391.6099999994</v>
      </c>
      <c r="L27" s="74">
        <f t="shared" si="3"/>
        <v>-1.1505271863392175</v>
      </c>
    </row>
    <row r="28" spans="1:12" s="5" customFormat="1" ht="12.75">
      <c r="A28" s="33"/>
      <c r="B28" s="21" t="s">
        <v>0</v>
      </c>
      <c r="C28" s="38">
        <f>SUM(C9+C13+C21)</f>
        <v>45617370.46</v>
      </c>
      <c r="D28" s="38">
        <f>SUM(D9+D13+D21)</f>
        <v>44216357.17</v>
      </c>
      <c r="E28" s="2">
        <f t="shared" si="0"/>
        <v>1401013.289999999</v>
      </c>
      <c r="F28" s="2">
        <f t="shared" si="1"/>
        <v>3.071227639542464</v>
      </c>
      <c r="G28" s="39"/>
      <c r="H28" s="22" t="s">
        <v>280</v>
      </c>
      <c r="I28" s="1"/>
      <c r="J28" s="11"/>
      <c r="K28" s="100">
        <f t="shared" si="2"/>
        <v>0</v>
      </c>
      <c r="L28" s="74"/>
    </row>
    <row r="29" spans="1:12" ht="12.75" customHeight="1">
      <c r="A29" s="33"/>
      <c r="C29" s="2"/>
      <c r="D29" s="2"/>
      <c r="E29" s="2"/>
      <c r="F29" s="2"/>
      <c r="G29" s="39" t="s">
        <v>72</v>
      </c>
      <c r="H29" s="12" t="s">
        <v>73</v>
      </c>
      <c r="I29" s="2">
        <v>4584866.36</v>
      </c>
      <c r="J29" s="2">
        <v>4795042.08</v>
      </c>
      <c r="K29" s="100">
        <f t="shared" si="2"/>
        <v>-210175.71999999974</v>
      </c>
      <c r="L29" s="74">
        <f t="shared" si="3"/>
        <v>-4.584118783344423</v>
      </c>
    </row>
    <row r="30" spans="1:12" ht="12">
      <c r="A30" s="32" t="s">
        <v>271</v>
      </c>
      <c r="B30" s="22" t="s">
        <v>272</v>
      </c>
      <c r="C30" s="1">
        <f>'AKTIVA aus MPS'!C31</f>
        <v>0</v>
      </c>
      <c r="D30" s="1">
        <f>'AKTIVA aus MPS'!D31</f>
        <v>0</v>
      </c>
      <c r="E30" s="2">
        <f t="shared" si="0"/>
        <v>0</v>
      </c>
      <c r="F30" s="2"/>
      <c r="G30" s="39" t="s">
        <v>76</v>
      </c>
      <c r="H30" s="12" t="s">
        <v>77</v>
      </c>
      <c r="I30" s="2">
        <v>19014.61</v>
      </c>
      <c r="J30" s="2">
        <v>17075.86</v>
      </c>
      <c r="K30" s="100">
        <f t="shared" si="2"/>
        <v>1938.75</v>
      </c>
      <c r="L30" s="74">
        <f t="shared" si="3"/>
        <v>10.196107098699368</v>
      </c>
    </row>
    <row r="31" spans="1:12" ht="12">
      <c r="A31" s="34"/>
      <c r="C31" s="2"/>
      <c r="D31" s="2"/>
      <c r="E31" s="2"/>
      <c r="F31" s="2"/>
      <c r="G31" s="39" t="s">
        <v>78</v>
      </c>
      <c r="H31" s="12" t="s">
        <v>79</v>
      </c>
      <c r="I31" s="2">
        <v>2731157.35</v>
      </c>
      <c r="J31" s="2">
        <v>2607311.99</v>
      </c>
      <c r="K31" s="100">
        <f t="shared" si="2"/>
        <v>123845.35999999987</v>
      </c>
      <c r="L31" s="74">
        <f t="shared" si="3"/>
        <v>4.534537711640813</v>
      </c>
    </row>
    <row r="32" spans="1:12" ht="12.75">
      <c r="A32" s="35" t="s">
        <v>64</v>
      </c>
      <c r="B32" s="21" t="s">
        <v>65</v>
      </c>
      <c r="C32" s="11"/>
      <c r="D32" s="11"/>
      <c r="E32" s="2"/>
      <c r="F32" s="2"/>
      <c r="G32" s="39"/>
      <c r="I32" s="1"/>
      <c r="J32" s="11"/>
      <c r="K32" s="100">
        <f t="shared" si="2"/>
        <v>0</v>
      </c>
      <c r="L32" s="74"/>
    </row>
    <row r="33" spans="1:12" ht="12">
      <c r="A33" s="32" t="s">
        <v>67</v>
      </c>
      <c r="B33" s="22" t="s">
        <v>260</v>
      </c>
      <c r="C33" s="1">
        <f>'AKTIVA aus MPS'!C35</f>
        <v>67313.1</v>
      </c>
      <c r="D33" s="1">
        <f>'AKTIVA aus MPS'!D35</f>
        <v>69809.32</v>
      </c>
      <c r="E33" s="2">
        <f t="shared" si="0"/>
        <v>-2496.220000000001</v>
      </c>
      <c r="F33" s="2"/>
      <c r="G33" s="56" t="s">
        <v>68</v>
      </c>
      <c r="H33" s="22" t="s">
        <v>281</v>
      </c>
      <c r="I33" s="1">
        <v>0</v>
      </c>
      <c r="J33" s="1">
        <v>0</v>
      </c>
      <c r="K33" s="100">
        <f t="shared" si="2"/>
        <v>0</v>
      </c>
      <c r="L33" s="74"/>
    </row>
    <row r="34" spans="1:12" ht="12">
      <c r="A34" s="32" t="s">
        <v>68</v>
      </c>
      <c r="B34" s="22" t="s">
        <v>69</v>
      </c>
      <c r="C34" s="1">
        <f>'AKTIVA aus MPS'!C36</f>
        <v>0</v>
      </c>
      <c r="D34" s="1">
        <f>'AKTIVA aus MPS'!D36</f>
        <v>0</v>
      </c>
      <c r="E34" s="2">
        <f t="shared" si="0"/>
        <v>0</v>
      </c>
      <c r="F34" s="2"/>
      <c r="G34" s="56" t="s">
        <v>70</v>
      </c>
      <c r="H34" s="22" t="s">
        <v>282</v>
      </c>
      <c r="I34" s="1">
        <v>0</v>
      </c>
      <c r="J34" s="1">
        <v>0</v>
      </c>
      <c r="K34" s="100">
        <f t="shared" si="2"/>
        <v>0</v>
      </c>
      <c r="L34" s="74"/>
    </row>
    <row r="35" spans="1:12" ht="12">
      <c r="A35" s="32" t="s">
        <v>70</v>
      </c>
      <c r="B35" s="22" t="s">
        <v>71</v>
      </c>
      <c r="C35" s="1">
        <f>SUM(C36:C42)</f>
        <v>1342367.48</v>
      </c>
      <c r="D35" s="1">
        <f>SUM(D36:D42)</f>
        <v>1106091.78</v>
      </c>
      <c r="E35" s="2">
        <f t="shared" si="0"/>
        <v>236275.69999999995</v>
      </c>
      <c r="F35" s="2">
        <f t="shared" si="1"/>
        <v>17.6014171618639</v>
      </c>
      <c r="G35" s="56" t="s">
        <v>92</v>
      </c>
      <c r="H35" s="22" t="s">
        <v>83</v>
      </c>
      <c r="I35" s="1">
        <v>28016.57</v>
      </c>
      <c r="J35" s="1">
        <v>24008.12</v>
      </c>
      <c r="K35" s="100">
        <f t="shared" si="2"/>
        <v>4008.4500000000007</v>
      </c>
      <c r="L35" s="74">
        <f t="shared" si="3"/>
        <v>14.307425926871137</v>
      </c>
    </row>
    <row r="36" spans="1:12" ht="12.75">
      <c r="A36" s="33" t="s">
        <v>74</v>
      </c>
      <c r="B36" s="12" t="s">
        <v>75</v>
      </c>
      <c r="C36" s="2">
        <f>'AKTIVA aus MPS'!C38</f>
        <v>399488.37</v>
      </c>
      <c r="D36" s="2">
        <f>'AKTIVA aus MPS'!D38</f>
        <v>269392.45</v>
      </c>
      <c r="E36" s="2">
        <f t="shared" si="0"/>
        <v>130095.91999999998</v>
      </c>
      <c r="F36" s="2">
        <f t="shared" si="1"/>
        <v>32.5656338881655</v>
      </c>
      <c r="G36" s="56"/>
      <c r="H36" s="21" t="s">
        <v>7</v>
      </c>
      <c r="I36" s="1">
        <v>7363054.890000001</v>
      </c>
      <c r="J36" s="1">
        <v>7443438.050000001</v>
      </c>
      <c r="K36" s="100">
        <f t="shared" si="2"/>
        <v>-80383.16000000015</v>
      </c>
      <c r="L36" s="74">
        <f t="shared" si="3"/>
        <v>-1.091709367930573</v>
      </c>
    </row>
    <row r="37" spans="1:12" ht="12">
      <c r="A37" s="33"/>
      <c r="B37" s="12" t="s">
        <v>1</v>
      </c>
      <c r="C37" s="2"/>
      <c r="D37" s="2"/>
      <c r="E37" s="2"/>
      <c r="F37" s="2"/>
      <c r="G37" s="56"/>
      <c r="H37" s="22"/>
      <c r="I37" s="1"/>
      <c r="J37" s="1"/>
      <c r="K37" s="100">
        <f t="shared" si="2"/>
        <v>0</v>
      </c>
      <c r="L37" s="74"/>
    </row>
    <row r="38" spans="1:12" ht="12.75">
      <c r="A38" s="33" t="s">
        <v>80</v>
      </c>
      <c r="B38" s="12" t="s">
        <v>274</v>
      </c>
      <c r="C38" s="2">
        <f>'AKTIVA aus MPS'!C40</f>
        <v>510000.24</v>
      </c>
      <c r="D38" s="2">
        <f>'AKTIVA aus MPS'!D40</f>
        <v>571486.36</v>
      </c>
      <c r="E38" s="2">
        <f t="shared" si="0"/>
        <v>-61486.119999999995</v>
      </c>
      <c r="F38" s="2">
        <f t="shared" si="1"/>
        <v>-12.056096287327238</v>
      </c>
      <c r="G38" s="57" t="s">
        <v>88</v>
      </c>
      <c r="H38" s="21" t="s">
        <v>89</v>
      </c>
      <c r="I38" s="1"/>
      <c r="J38" s="11"/>
      <c r="K38" s="100">
        <f t="shared" si="2"/>
        <v>0</v>
      </c>
      <c r="L38" s="74"/>
    </row>
    <row r="39" spans="1:12" ht="12.75" customHeight="1">
      <c r="A39" s="33" t="s">
        <v>81</v>
      </c>
      <c r="B39" s="12" t="s">
        <v>82</v>
      </c>
      <c r="C39" s="2">
        <f>'AKTIVA aus MPS'!C41</f>
        <v>61584.04</v>
      </c>
      <c r="D39" s="2">
        <f>'AKTIVA aus MPS'!D41</f>
        <v>107367.88</v>
      </c>
      <c r="E39" s="2">
        <f t="shared" si="0"/>
        <v>-45783.840000000004</v>
      </c>
      <c r="F39" s="2">
        <f t="shared" si="1"/>
        <v>-74.34367735536675</v>
      </c>
      <c r="G39" s="56" t="s">
        <v>90</v>
      </c>
      <c r="H39" s="22" t="s">
        <v>91</v>
      </c>
      <c r="I39" s="1">
        <v>2957836.97</v>
      </c>
      <c r="J39" s="1">
        <v>3035120</v>
      </c>
      <c r="K39" s="100">
        <f t="shared" si="2"/>
        <v>-77283.0299999998</v>
      </c>
      <c r="L39" s="74">
        <f t="shared" si="3"/>
        <v>-2.61282250454797</v>
      </c>
    </row>
    <row r="40" spans="1:12" ht="36">
      <c r="A40" s="33" t="s">
        <v>84</v>
      </c>
      <c r="B40" s="12" t="s">
        <v>85</v>
      </c>
      <c r="C40" s="2">
        <f>'AKTIVA aus MPS'!C42</f>
        <v>67515.02</v>
      </c>
      <c r="D40" s="2">
        <f>'AKTIVA aus MPS'!D42</f>
        <v>0</v>
      </c>
      <c r="E40" s="2">
        <f t="shared" si="0"/>
        <v>67515.02</v>
      </c>
      <c r="F40" s="2">
        <f t="shared" si="1"/>
        <v>100</v>
      </c>
      <c r="G40" s="58" t="s">
        <v>94</v>
      </c>
      <c r="H40" s="22" t="s">
        <v>283</v>
      </c>
      <c r="I40" s="1">
        <v>0</v>
      </c>
      <c r="J40" s="1">
        <v>0</v>
      </c>
      <c r="K40" s="100">
        <f t="shared" si="2"/>
        <v>0</v>
      </c>
      <c r="L40" s="74" t="e">
        <f t="shared" si="3"/>
        <v>#DIV/0!</v>
      </c>
    </row>
    <row r="41" spans="1:12" ht="12">
      <c r="A41" s="36"/>
      <c r="B41" s="12" t="s">
        <v>289</v>
      </c>
      <c r="C41" s="2"/>
      <c r="D41" s="2"/>
      <c r="E41" s="2"/>
      <c r="F41" s="2"/>
      <c r="G41" s="56" t="s">
        <v>95</v>
      </c>
      <c r="H41" s="22" t="s">
        <v>96</v>
      </c>
      <c r="I41" s="1">
        <v>0</v>
      </c>
      <c r="J41" s="1">
        <v>0</v>
      </c>
      <c r="K41" s="100">
        <f t="shared" si="2"/>
        <v>0</v>
      </c>
      <c r="L41" s="74"/>
    </row>
    <row r="42" spans="1:12" ht="12">
      <c r="A42" s="33" t="s">
        <v>86</v>
      </c>
      <c r="B42" s="12" t="s">
        <v>87</v>
      </c>
      <c r="C42" s="2">
        <f>'AKTIVA aus MPS'!C44</f>
        <v>303779.81</v>
      </c>
      <c r="D42" s="2">
        <f>'AKTIVA aus MPS'!D44</f>
        <v>157845.09</v>
      </c>
      <c r="E42" s="2">
        <f t="shared" si="0"/>
        <v>145934.72</v>
      </c>
      <c r="F42" s="2">
        <f t="shared" si="1"/>
        <v>48.03963765728868</v>
      </c>
      <c r="G42" s="56" t="s">
        <v>97</v>
      </c>
      <c r="H42" s="22" t="s">
        <v>98</v>
      </c>
      <c r="I42" s="1">
        <v>0</v>
      </c>
      <c r="J42" s="1">
        <v>0</v>
      </c>
      <c r="K42" s="100">
        <f t="shared" si="2"/>
        <v>0</v>
      </c>
      <c r="L42" s="74" t="e">
        <f t="shared" si="3"/>
        <v>#DIV/0!</v>
      </c>
    </row>
    <row r="43" spans="1:12" ht="12">
      <c r="A43" s="33"/>
      <c r="C43" s="1"/>
      <c r="D43" s="1"/>
      <c r="E43" s="2"/>
      <c r="F43" s="2"/>
      <c r="G43" s="56" t="s">
        <v>100</v>
      </c>
      <c r="H43" s="22" t="s">
        <v>101</v>
      </c>
      <c r="I43" s="1">
        <v>26747.6</v>
      </c>
      <c r="J43" s="1">
        <v>22584.38</v>
      </c>
      <c r="K43" s="100">
        <f t="shared" si="2"/>
        <v>4163.2199999999975</v>
      </c>
      <c r="L43" s="74">
        <f t="shared" si="3"/>
        <v>15.56483572357893</v>
      </c>
    </row>
    <row r="44" spans="1:12" ht="12.75">
      <c r="A44" s="32" t="s">
        <v>92</v>
      </c>
      <c r="B44" s="22" t="s">
        <v>93</v>
      </c>
      <c r="C44" s="1">
        <f>'AKTIVA aus MPS'!C46</f>
        <v>129998.06</v>
      </c>
      <c r="D44" s="1">
        <f>'AKTIVA aus MPS'!D46</f>
        <v>153897</v>
      </c>
      <c r="E44" s="2">
        <f t="shared" si="0"/>
        <v>-23898.940000000002</v>
      </c>
      <c r="F44" s="2">
        <f t="shared" si="1"/>
        <v>-18.38407434695564</v>
      </c>
      <c r="G44" s="39"/>
      <c r="H44" s="21" t="s">
        <v>8</v>
      </c>
      <c r="I44" s="38">
        <v>2984584.5700000003</v>
      </c>
      <c r="J44" s="38">
        <v>3057704.38</v>
      </c>
      <c r="K44" s="100">
        <f t="shared" si="2"/>
        <v>-73119.80999999959</v>
      </c>
      <c r="L44" s="74">
        <f t="shared" si="3"/>
        <v>-2.4499158353552564</v>
      </c>
    </row>
    <row r="45" spans="1:12" ht="12.75">
      <c r="A45" s="33"/>
      <c r="B45" s="21" t="s">
        <v>2</v>
      </c>
      <c r="C45" s="38">
        <f>SUM(C44+C35+C34+C33)</f>
        <v>1539678.6400000001</v>
      </c>
      <c r="D45" s="38">
        <f>SUM(D44+D35+D34+D33)</f>
        <v>1329798.1</v>
      </c>
      <c r="E45" s="2">
        <f t="shared" si="0"/>
        <v>209880.54000000004</v>
      </c>
      <c r="F45" s="2">
        <f t="shared" si="1"/>
        <v>13.631451040978266</v>
      </c>
      <c r="G45" s="39"/>
      <c r="I45" s="1"/>
      <c r="J45" s="11"/>
      <c r="K45" s="100">
        <f t="shared" si="2"/>
        <v>0</v>
      </c>
      <c r="L45" s="74"/>
    </row>
    <row r="46" spans="1:12" ht="12.75">
      <c r="A46" s="33"/>
      <c r="C46" s="11"/>
      <c r="D46" s="11"/>
      <c r="E46" s="2"/>
      <c r="F46" s="2"/>
      <c r="G46" s="57" t="s">
        <v>102</v>
      </c>
      <c r="H46" s="21" t="s">
        <v>104</v>
      </c>
      <c r="I46" s="1"/>
      <c r="J46" s="2"/>
      <c r="K46" s="100">
        <f t="shared" si="2"/>
        <v>0</v>
      </c>
      <c r="L46" s="74"/>
    </row>
    <row r="47" spans="1:12" ht="12.75">
      <c r="A47" s="35" t="s">
        <v>88</v>
      </c>
      <c r="B47" s="21" t="s">
        <v>99</v>
      </c>
      <c r="C47" s="38">
        <f>'AKTIVA aus MPS'!C52</f>
        <v>111945.27</v>
      </c>
      <c r="D47" s="38">
        <f>'AKTIVA aus MPS'!D52</f>
        <v>103617.6</v>
      </c>
      <c r="E47" s="2">
        <f t="shared" si="0"/>
        <v>8327.669999999998</v>
      </c>
      <c r="F47" s="2">
        <f t="shared" si="1"/>
        <v>7.439054816697478</v>
      </c>
      <c r="G47" s="56" t="s">
        <v>105</v>
      </c>
      <c r="H47" s="22" t="s">
        <v>284</v>
      </c>
      <c r="I47" s="1">
        <v>0</v>
      </c>
      <c r="J47" s="1">
        <v>0</v>
      </c>
      <c r="K47" s="100">
        <f t="shared" si="2"/>
        <v>0</v>
      </c>
      <c r="L47" s="74"/>
    </row>
    <row r="48" spans="1:12" ht="12.75">
      <c r="A48" s="32"/>
      <c r="C48" s="11"/>
      <c r="D48" s="38"/>
      <c r="E48" s="2"/>
      <c r="F48" s="2"/>
      <c r="G48" s="58"/>
      <c r="H48" s="12" t="s">
        <v>285</v>
      </c>
      <c r="I48" s="2">
        <v>0</v>
      </c>
      <c r="J48" s="2">
        <v>0</v>
      </c>
      <c r="K48" s="100">
        <f t="shared" si="2"/>
        <v>0</v>
      </c>
      <c r="L48" s="74"/>
    </row>
    <row r="49" spans="1:12" ht="24">
      <c r="A49" s="35" t="s">
        <v>102</v>
      </c>
      <c r="B49" s="21" t="s">
        <v>103</v>
      </c>
      <c r="C49" s="38">
        <f>'AKTIVA aus MPS'!C54</f>
        <v>0</v>
      </c>
      <c r="D49" s="38">
        <f>'AKTIVA aus MPS'!D54</f>
        <v>0</v>
      </c>
      <c r="E49" s="2">
        <f t="shared" si="0"/>
        <v>0</v>
      </c>
      <c r="F49" s="2"/>
      <c r="G49" s="58" t="s">
        <v>106</v>
      </c>
      <c r="H49" s="23" t="s">
        <v>286</v>
      </c>
      <c r="I49" s="1">
        <v>7042539.669999999</v>
      </c>
      <c r="J49" s="1">
        <v>5924750.62</v>
      </c>
      <c r="K49" s="100">
        <f t="shared" si="2"/>
        <v>1117789.0499999989</v>
      </c>
      <c r="L49" s="74">
        <f t="shared" si="3"/>
        <v>15.871959582444198</v>
      </c>
    </row>
    <row r="50" spans="1:12" ht="12.75">
      <c r="A50" s="34"/>
      <c r="C50" s="11"/>
      <c r="D50" s="38"/>
      <c r="E50" s="2"/>
      <c r="F50" s="2"/>
      <c r="G50" s="58"/>
      <c r="H50" s="12" t="s">
        <v>285</v>
      </c>
      <c r="I50" s="2">
        <v>5631.75</v>
      </c>
      <c r="J50" s="2">
        <v>5631.75</v>
      </c>
      <c r="K50" s="100">
        <f t="shared" si="2"/>
        <v>0</v>
      </c>
      <c r="L50" s="74">
        <f t="shared" si="3"/>
        <v>0</v>
      </c>
    </row>
    <row r="51" spans="1:12" ht="12.75">
      <c r="A51" s="34"/>
      <c r="C51" s="11"/>
      <c r="D51" s="38"/>
      <c r="E51" s="2"/>
      <c r="F51" s="2"/>
      <c r="G51" s="39" t="s">
        <v>107</v>
      </c>
      <c r="H51" s="12" t="s">
        <v>108</v>
      </c>
      <c r="I51" s="2">
        <v>6162014.26</v>
      </c>
      <c r="J51" s="2">
        <v>4951979.54</v>
      </c>
      <c r="K51" s="100">
        <f t="shared" si="2"/>
        <v>1210034.7199999997</v>
      </c>
      <c r="L51" s="74">
        <f t="shared" si="3"/>
        <v>19.63699967159764</v>
      </c>
    </row>
    <row r="52" spans="1:12" ht="12.75">
      <c r="A52" s="34"/>
      <c r="C52" s="11"/>
      <c r="D52" s="38"/>
      <c r="E52" s="2"/>
      <c r="F52" s="2"/>
      <c r="G52" s="39"/>
      <c r="H52" s="12" t="s">
        <v>285</v>
      </c>
      <c r="I52" s="2">
        <v>5631.75</v>
      </c>
      <c r="J52" s="2">
        <v>5631.75</v>
      </c>
      <c r="K52" s="100">
        <f t="shared" si="2"/>
        <v>0</v>
      </c>
      <c r="L52" s="74">
        <f t="shared" si="3"/>
        <v>0</v>
      </c>
    </row>
    <row r="53" spans="1:12" ht="12.75">
      <c r="A53" s="9"/>
      <c r="C53" s="11"/>
      <c r="D53" s="38"/>
      <c r="E53" s="2"/>
      <c r="F53" s="2"/>
      <c r="G53" s="39" t="s">
        <v>109</v>
      </c>
      <c r="H53" s="12" t="s">
        <v>110</v>
      </c>
      <c r="I53" s="2">
        <v>873578.64</v>
      </c>
      <c r="J53" s="2">
        <v>965046.6</v>
      </c>
      <c r="K53" s="100">
        <f t="shared" si="2"/>
        <v>-91467.95999999996</v>
      </c>
      <c r="L53" s="74">
        <f t="shared" si="3"/>
        <v>-10.470489525705432</v>
      </c>
    </row>
    <row r="54" spans="1:12" ht="12.75">
      <c r="A54" s="9"/>
      <c r="C54" s="11"/>
      <c r="D54" s="38"/>
      <c r="E54" s="2"/>
      <c r="F54" s="2"/>
      <c r="G54" s="39"/>
      <c r="H54" s="12" t="s">
        <v>285</v>
      </c>
      <c r="I54" s="2">
        <v>0</v>
      </c>
      <c r="J54" s="2">
        <v>0</v>
      </c>
      <c r="K54" s="100">
        <f t="shared" si="2"/>
        <v>0</v>
      </c>
      <c r="L54" s="74" t="e">
        <f t="shared" si="3"/>
        <v>#DIV/0!</v>
      </c>
    </row>
    <row r="55" spans="1:12" ht="12.75">
      <c r="A55" s="9"/>
      <c r="C55" s="11"/>
      <c r="D55" s="38"/>
      <c r="E55" s="2"/>
      <c r="F55" s="2"/>
      <c r="G55" s="39" t="s">
        <v>111</v>
      </c>
      <c r="H55" s="12" t="s">
        <v>287</v>
      </c>
      <c r="I55" s="2">
        <v>6946.77</v>
      </c>
      <c r="J55" s="2">
        <v>7724.48</v>
      </c>
      <c r="K55" s="100">
        <f t="shared" si="2"/>
        <v>-777.7099999999991</v>
      </c>
      <c r="L55" s="74">
        <f t="shared" si="3"/>
        <v>-11.195274926332656</v>
      </c>
    </row>
    <row r="56" spans="1:12" ht="12.75">
      <c r="A56" s="9"/>
      <c r="C56" s="11"/>
      <c r="D56" s="38"/>
      <c r="E56" s="2"/>
      <c r="F56" s="2"/>
      <c r="G56" s="39"/>
      <c r="H56" s="12" t="s">
        <v>285</v>
      </c>
      <c r="I56" s="2">
        <v>6946.77</v>
      </c>
      <c r="J56" s="2">
        <v>7724.48</v>
      </c>
      <c r="K56" s="100">
        <f t="shared" si="2"/>
        <v>-777.7099999999991</v>
      </c>
      <c r="L56" s="74">
        <f t="shared" si="3"/>
        <v>-11.195274926332656</v>
      </c>
    </row>
    <row r="57" spans="1:12" ht="12.75">
      <c r="A57" s="9"/>
      <c r="C57" s="11"/>
      <c r="D57" s="38"/>
      <c r="E57" s="2"/>
      <c r="F57" s="2"/>
      <c r="G57" s="56" t="s">
        <v>112</v>
      </c>
      <c r="H57" s="22" t="s">
        <v>273</v>
      </c>
      <c r="I57" s="1">
        <v>3250824.29</v>
      </c>
      <c r="J57" s="1">
        <v>6066360.01</v>
      </c>
      <c r="K57" s="100">
        <f t="shared" si="2"/>
        <v>-2815535.7199999997</v>
      </c>
      <c r="L57" s="74">
        <f>K57*100/I57</f>
        <v>-86.60990163820881</v>
      </c>
    </row>
    <row r="58" spans="1:12" ht="12.75">
      <c r="A58" s="9"/>
      <c r="C58" s="11"/>
      <c r="D58" s="38"/>
      <c r="E58" s="2"/>
      <c r="F58" s="2"/>
      <c r="G58" s="58" t="s">
        <v>114</v>
      </c>
      <c r="H58" s="23" t="s">
        <v>113</v>
      </c>
      <c r="I58" s="1">
        <v>28366.74</v>
      </c>
      <c r="J58" s="1">
        <v>0</v>
      </c>
      <c r="K58" s="100">
        <f t="shared" si="2"/>
        <v>28366.74</v>
      </c>
      <c r="L58" s="74">
        <f>K58*100/I58</f>
        <v>100</v>
      </c>
    </row>
    <row r="59" spans="1:12" ht="24">
      <c r="A59" s="9"/>
      <c r="C59" s="11"/>
      <c r="D59" s="38"/>
      <c r="E59" s="2"/>
      <c r="F59" s="2"/>
      <c r="G59" s="58" t="s">
        <v>115</v>
      </c>
      <c r="H59" s="23" t="s">
        <v>288</v>
      </c>
      <c r="I59" s="1">
        <v>175522.29</v>
      </c>
      <c r="J59" s="1">
        <v>199488.66</v>
      </c>
      <c r="K59" s="100">
        <f t="shared" si="2"/>
        <v>-23966.369999999995</v>
      </c>
      <c r="L59" s="74">
        <f t="shared" si="3"/>
        <v>-13.654317067080195</v>
      </c>
    </row>
    <row r="60" spans="1:12" ht="12.75">
      <c r="A60" s="9"/>
      <c r="C60" s="11"/>
      <c r="D60" s="38"/>
      <c r="E60" s="2"/>
      <c r="F60" s="2"/>
      <c r="G60" s="56" t="s">
        <v>117</v>
      </c>
      <c r="H60" s="22" t="s">
        <v>116</v>
      </c>
      <c r="I60" s="1">
        <v>246059.67</v>
      </c>
      <c r="J60" s="1">
        <v>346967.14</v>
      </c>
      <c r="K60" s="100">
        <f t="shared" si="2"/>
        <v>-100907.47</v>
      </c>
      <c r="L60" s="74">
        <f t="shared" si="3"/>
        <v>-41.00934948014845</v>
      </c>
    </row>
    <row r="61" spans="1:12" ht="12.75">
      <c r="A61" s="9"/>
      <c r="C61" s="11"/>
      <c r="D61" s="38"/>
      <c r="E61" s="2"/>
      <c r="F61" s="2"/>
      <c r="G61" s="56" t="s">
        <v>119</v>
      </c>
      <c r="H61" s="22" t="s">
        <v>118</v>
      </c>
      <c r="I61" s="1">
        <v>28604.2</v>
      </c>
      <c r="J61" s="1">
        <v>24911.61</v>
      </c>
      <c r="K61" s="100">
        <f t="shared" si="2"/>
        <v>3692.59</v>
      </c>
      <c r="L61" s="74">
        <f t="shared" si="3"/>
        <v>12.909258080981115</v>
      </c>
    </row>
    <row r="62" spans="1:12" ht="12.75">
      <c r="A62" s="9"/>
      <c r="C62" s="11"/>
      <c r="D62" s="38"/>
      <c r="E62" s="2"/>
      <c r="F62" s="2"/>
      <c r="G62" s="56" t="s">
        <v>121</v>
      </c>
      <c r="H62" s="22" t="s">
        <v>120</v>
      </c>
      <c r="I62" s="1">
        <v>0</v>
      </c>
      <c r="J62" s="1">
        <v>0</v>
      </c>
      <c r="K62" s="100">
        <f t="shared" si="2"/>
        <v>0</v>
      </c>
      <c r="L62" s="74" t="e">
        <f t="shared" si="3"/>
        <v>#DIV/0!</v>
      </c>
    </row>
    <row r="63" spans="1:12" ht="24">
      <c r="A63" s="9"/>
      <c r="C63" s="11"/>
      <c r="D63" s="38"/>
      <c r="E63" s="2"/>
      <c r="F63" s="2"/>
      <c r="G63" s="56"/>
      <c r="H63" s="22" t="s">
        <v>9</v>
      </c>
      <c r="I63" s="1"/>
      <c r="J63" s="1"/>
      <c r="K63" s="100">
        <f t="shared" si="2"/>
        <v>0</v>
      </c>
      <c r="L63" s="74"/>
    </row>
    <row r="64" spans="1:12" ht="12.75" customHeight="1">
      <c r="A64" s="9"/>
      <c r="C64" s="11"/>
      <c r="D64" s="38"/>
      <c r="E64" s="2"/>
      <c r="F64" s="2"/>
      <c r="G64" s="56" t="s">
        <v>261</v>
      </c>
      <c r="H64" s="22" t="s">
        <v>122</v>
      </c>
      <c r="I64" s="1">
        <v>1685737.42</v>
      </c>
      <c r="J64" s="1">
        <v>318397.77</v>
      </c>
      <c r="K64" s="100">
        <f t="shared" si="2"/>
        <v>1367339.65</v>
      </c>
      <c r="L64" s="74">
        <f t="shared" si="3"/>
        <v>81.11225590519311</v>
      </c>
    </row>
    <row r="65" spans="1:12" ht="12.75" customHeight="1">
      <c r="A65" s="9"/>
      <c r="C65" s="11"/>
      <c r="D65" s="38"/>
      <c r="E65" s="2"/>
      <c r="F65" s="2"/>
      <c r="G65" s="56"/>
      <c r="H65" s="22" t="s">
        <v>10</v>
      </c>
      <c r="I65" s="1">
        <v>12457654.279999997</v>
      </c>
      <c r="J65" s="1">
        <v>12880875.809999999</v>
      </c>
      <c r="K65" s="100">
        <f t="shared" si="2"/>
        <v>-423221.5300000012</v>
      </c>
      <c r="L65" s="74">
        <f t="shared" si="3"/>
        <v>-3.397281065019259</v>
      </c>
    </row>
    <row r="66" spans="1:12" ht="12.75" customHeight="1">
      <c r="A66" s="9"/>
      <c r="C66" s="11"/>
      <c r="D66" s="38"/>
      <c r="E66" s="72"/>
      <c r="F66" s="72"/>
      <c r="G66" s="56"/>
      <c r="H66" s="22"/>
      <c r="I66" s="1"/>
      <c r="J66" s="1"/>
      <c r="K66" s="100"/>
      <c r="L66" s="74" t="e">
        <f t="shared" si="3"/>
        <v>#DIV/0!</v>
      </c>
    </row>
    <row r="67" spans="1:12" ht="12.75">
      <c r="A67" s="9"/>
      <c r="C67" s="11"/>
      <c r="D67" s="38"/>
      <c r="E67" s="72"/>
      <c r="F67" s="72"/>
      <c r="G67" s="57" t="s">
        <v>123</v>
      </c>
      <c r="H67" s="21" t="s">
        <v>99</v>
      </c>
      <c r="I67" s="1">
        <v>411185.13</v>
      </c>
      <c r="J67" s="1">
        <v>405721.49</v>
      </c>
      <c r="K67" s="100">
        <f t="shared" si="2"/>
        <v>5463.640000000014</v>
      </c>
      <c r="L67" s="74">
        <f t="shared" si="3"/>
        <v>1.32875427669284</v>
      </c>
    </row>
    <row r="68" spans="1:11" ht="3.75" customHeight="1">
      <c r="A68" s="9"/>
      <c r="C68" s="11"/>
      <c r="D68" s="38"/>
      <c r="E68" s="72"/>
      <c r="F68" s="72"/>
      <c r="G68" s="39"/>
      <c r="H68" s="22"/>
      <c r="I68" s="11"/>
      <c r="J68" s="11"/>
      <c r="K68" s="100">
        <f t="shared" si="2"/>
        <v>0</v>
      </c>
    </row>
    <row r="69" spans="1:11" ht="15.75" customHeight="1">
      <c r="A69" s="18"/>
      <c r="B69" s="37" t="s">
        <v>3</v>
      </c>
      <c r="C69" s="19">
        <f>SUM(C28+C30+C45+C47+C49)</f>
        <v>47268994.370000005</v>
      </c>
      <c r="D69" s="19">
        <f>SUM(D28+D30+D45+D47+D49)</f>
        <v>45649772.870000005</v>
      </c>
      <c r="E69" s="98">
        <f>C69-D69</f>
        <v>1619221.5</v>
      </c>
      <c r="F69" s="73"/>
      <c r="G69" s="41"/>
      <c r="H69" s="37" t="s">
        <v>11</v>
      </c>
      <c r="I69" s="19">
        <f>SUM(I24+I36+I44+I65+I67)</f>
        <v>48230561.330000006</v>
      </c>
      <c r="J69" s="19">
        <f>SUM(J24+J36+J44+J65+J67)</f>
        <v>48897713.470000006</v>
      </c>
      <c r="K69" s="99">
        <f t="shared" si="2"/>
        <v>-667152.1400000006</v>
      </c>
    </row>
    <row r="70" spans="9:11" ht="12" hidden="1">
      <c r="I70" s="12"/>
      <c r="K70" s="6">
        <f t="shared" si="2"/>
        <v>0</v>
      </c>
    </row>
    <row r="71" spans="4:11" ht="12" hidden="1">
      <c r="D71" s="13" t="s">
        <v>124</v>
      </c>
      <c r="E71" s="51"/>
      <c r="F71" s="51"/>
      <c r="I71" s="14">
        <f>C69</f>
        <v>47268994.370000005</v>
      </c>
      <c r="J71" s="14">
        <f>D69</f>
        <v>45649772.870000005</v>
      </c>
      <c r="K71" s="6">
        <f t="shared" si="2"/>
        <v>1619221.5</v>
      </c>
    </row>
    <row r="72" spans="4:11" ht="12" hidden="1">
      <c r="D72" s="13" t="s">
        <v>12</v>
      </c>
      <c r="E72" s="51"/>
      <c r="F72" s="51"/>
      <c r="I72" s="14">
        <f>I69</f>
        <v>48230561.330000006</v>
      </c>
      <c r="J72" s="14">
        <f>J69</f>
        <v>48897713.470000006</v>
      </c>
      <c r="K72" s="6">
        <f t="shared" si="2"/>
        <v>-667152.1400000006</v>
      </c>
    </row>
    <row r="73" spans="4:11" ht="12" hidden="1">
      <c r="D73" s="13" t="s">
        <v>20</v>
      </c>
      <c r="E73" s="51"/>
      <c r="F73" s="51"/>
      <c r="I73" s="14">
        <f>SUM(I72-I71)</f>
        <v>961566.9600000009</v>
      </c>
      <c r="J73" s="14">
        <f>SUM(J72-J71)</f>
        <v>3247940.6000000015</v>
      </c>
      <c r="K73" s="6">
        <f t="shared" si="2"/>
        <v>-2286373.6400000006</v>
      </c>
    </row>
    <row r="74" spans="2:11" ht="12.75" hidden="1">
      <c r="B74" s="24"/>
      <c r="C74" s="5"/>
      <c r="D74" s="5"/>
      <c r="E74" s="5"/>
      <c r="F74" s="5"/>
      <c r="G74" s="14"/>
      <c r="K74" s="6">
        <f aca="true" t="shared" si="4" ref="K74:K91">I74-J74</f>
        <v>0</v>
      </c>
    </row>
    <row r="75" spans="1:11" ht="12.75" hidden="1">
      <c r="A75" s="5"/>
      <c r="B75" s="5"/>
      <c r="C75" s="5"/>
      <c r="D75" s="5"/>
      <c r="E75" s="5"/>
      <c r="F75" s="5"/>
      <c r="G75" s="14"/>
      <c r="K75" s="6">
        <f t="shared" si="4"/>
        <v>0</v>
      </c>
    </row>
    <row r="76" spans="1:11" ht="12.75" hidden="1">
      <c r="A76" s="24" t="s">
        <v>125</v>
      </c>
      <c r="B76" s="5"/>
      <c r="C76" s="25">
        <v>39813</v>
      </c>
      <c r="D76" s="5"/>
      <c r="E76" s="5"/>
      <c r="F76" s="5"/>
      <c r="G76" s="20"/>
      <c r="J76" s="5"/>
      <c r="K76" s="6">
        <f t="shared" si="4"/>
        <v>0</v>
      </c>
    </row>
    <row r="77" spans="1:11" ht="12.75" hidden="1">
      <c r="A77" s="5"/>
      <c r="B77" s="5"/>
      <c r="C77" s="121" t="s">
        <v>126</v>
      </c>
      <c r="D77" s="121"/>
      <c r="E77" s="26"/>
      <c r="F77" s="26"/>
      <c r="G77" s="20"/>
      <c r="J77" s="5"/>
      <c r="K77" s="6">
        <f t="shared" si="4"/>
        <v>0</v>
      </c>
    </row>
    <row r="78" spans="1:11" ht="12.75" hidden="1">
      <c r="A78" s="5" t="s">
        <v>127</v>
      </c>
      <c r="B78" s="5"/>
      <c r="D78" s="20">
        <f>C28/1000</f>
        <v>45617.37046</v>
      </c>
      <c r="E78" s="20"/>
      <c r="F78" s="20"/>
      <c r="G78" s="20"/>
      <c r="K78" s="6">
        <f t="shared" si="4"/>
        <v>0</v>
      </c>
    </row>
    <row r="79" spans="1:11" ht="12.75" hidden="1">
      <c r="A79" s="5" t="s">
        <v>128</v>
      </c>
      <c r="B79" s="5"/>
      <c r="C79" s="3"/>
      <c r="D79" s="3"/>
      <c r="E79" s="3"/>
      <c r="F79" s="3"/>
      <c r="G79" s="20"/>
      <c r="H79" s="3"/>
      <c r="I79" s="3"/>
      <c r="J79" s="20"/>
      <c r="K79" s="6">
        <f t="shared" si="4"/>
        <v>0</v>
      </c>
    </row>
    <row r="80" spans="1:11" ht="12.75" hidden="1">
      <c r="A80" s="5" t="s">
        <v>129</v>
      </c>
      <c r="B80" s="5"/>
      <c r="C80" s="5"/>
      <c r="D80" s="5"/>
      <c r="E80" s="5"/>
      <c r="F80" s="5"/>
      <c r="G80" s="20"/>
      <c r="H80" s="3"/>
      <c r="I80" s="3"/>
      <c r="J80" s="20"/>
      <c r="K80" s="6">
        <f t="shared" si="4"/>
        <v>0</v>
      </c>
    </row>
    <row r="81" spans="1:11" ht="12.75" hidden="1">
      <c r="A81" s="5" t="s">
        <v>50</v>
      </c>
      <c r="B81" s="5"/>
      <c r="C81" s="20" t="e">
        <f>-#REF!/1000</f>
        <v>#REF!</v>
      </c>
      <c r="D81" s="5"/>
      <c r="E81" s="5"/>
      <c r="F81" s="5"/>
      <c r="G81" s="3"/>
      <c r="H81" s="3"/>
      <c r="I81" s="3"/>
      <c r="J81" s="20"/>
      <c r="K81" s="6">
        <f t="shared" si="4"/>
        <v>0</v>
      </c>
    </row>
    <row r="82" spans="1:11" ht="12.75" hidden="1">
      <c r="A82" s="5" t="s">
        <v>130</v>
      </c>
      <c r="B82" s="5"/>
      <c r="C82" s="20">
        <f>-I36/1000</f>
        <v>-7363.05489</v>
      </c>
      <c r="D82" s="5"/>
      <c r="E82" s="5"/>
      <c r="F82" s="5"/>
      <c r="G82" s="3"/>
      <c r="H82" s="3"/>
      <c r="I82" s="3"/>
      <c r="J82" s="20"/>
      <c r="K82" s="6">
        <f t="shared" si="4"/>
        <v>0</v>
      </c>
    </row>
    <row r="83" spans="1:11" ht="12.75" hidden="1">
      <c r="A83" s="5" t="s">
        <v>89</v>
      </c>
      <c r="B83" s="5"/>
      <c r="C83" s="20">
        <f>-I44/1000</f>
        <v>-2984.5845700000004</v>
      </c>
      <c r="D83" s="5"/>
      <c r="E83" s="5"/>
      <c r="F83" s="5"/>
      <c r="G83" s="3"/>
      <c r="H83" s="3"/>
      <c r="I83" s="3"/>
      <c r="J83" s="20"/>
      <c r="K83" s="6">
        <f t="shared" si="4"/>
        <v>0</v>
      </c>
    </row>
    <row r="84" spans="1:11" ht="12.75" hidden="1">
      <c r="A84" s="5" t="s">
        <v>131</v>
      </c>
      <c r="B84" s="5"/>
      <c r="C84" s="20">
        <f>-I49/1000</f>
        <v>-7042.539669999999</v>
      </c>
      <c r="D84" s="5"/>
      <c r="E84" s="5"/>
      <c r="F84" s="5"/>
      <c r="G84" s="3"/>
      <c r="H84" s="3"/>
      <c r="I84" s="3"/>
      <c r="J84" s="20"/>
      <c r="K84" s="6">
        <f t="shared" si="4"/>
        <v>0</v>
      </c>
    </row>
    <row r="85" spans="1:11" ht="12.75" hidden="1">
      <c r="A85" s="5"/>
      <c r="B85" s="5"/>
      <c r="C85" s="20"/>
      <c r="D85" s="5"/>
      <c r="E85" s="5"/>
      <c r="F85" s="5"/>
      <c r="G85" s="3"/>
      <c r="H85" s="3"/>
      <c r="I85" s="3"/>
      <c r="J85" s="20"/>
      <c r="K85" s="6">
        <f t="shared" si="4"/>
        <v>0</v>
      </c>
    </row>
    <row r="86" spans="1:11" ht="12.75" hidden="1">
      <c r="A86" s="5" t="s">
        <v>132</v>
      </c>
      <c r="B86" s="5"/>
      <c r="C86" s="20"/>
      <c r="D86" s="20" t="e">
        <f>SUM(C81:C84)</f>
        <v>#REF!</v>
      </c>
      <c r="E86" s="20"/>
      <c r="F86" s="20"/>
      <c r="G86" s="3"/>
      <c r="H86" s="3"/>
      <c r="I86" s="3"/>
      <c r="J86" s="3"/>
      <c r="K86" s="6">
        <f t="shared" si="4"/>
        <v>0</v>
      </c>
    </row>
    <row r="87" spans="1:11" ht="12.75" hidden="1">
      <c r="A87" s="5"/>
      <c r="B87" s="5"/>
      <c r="C87" s="5"/>
      <c r="D87" s="5"/>
      <c r="E87" s="5"/>
      <c r="F87" s="5"/>
      <c r="G87" s="20"/>
      <c r="H87" s="3"/>
      <c r="I87" s="3"/>
      <c r="J87" s="20"/>
      <c r="K87" s="6">
        <f t="shared" si="4"/>
        <v>0</v>
      </c>
    </row>
    <row r="88" spans="1:11" ht="15" hidden="1">
      <c r="A88" s="5" t="s">
        <v>133</v>
      </c>
      <c r="B88" s="5"/>
      <c r="C88" s="5"/>
      <c r="D88" s="27" t="e">
        <f>D78+D86</f>
        <v>#REF!</v>
      </c>
      <c r="E88" s="52"/>
      <c r="F88" s="52"/>
      <c r="G88" s="5"/>
      <c r="H88" s="3"/>
      <c r="I88" s="3"/>
      <c r="J88" s="3"/>
      <c r="K88" s="6">
        <f t="shared" si="4"/>
        <v>0</v>
      </c>
    </row>
    <row r="89" spans="1:11" ht="12.75" hidden="1">
      <c r="A89" s="5"/>
      <c r="B89" s="5"/>
      <c r="C89" s="5"/>
      <c r="D89" s="5"/>
      <c r="E89" s="5"/>
      <c r="F89" s="5"/>
      <c r="G89" s="5"/>
      <c r="H89" s="3"/>
      <c r="I89" s="3"/>
      <c r="J89" s="5"/>
      <c r="K89" s="6">
        <f t="shared" si="4"/>
        <v>0</v>
      </c>
    </row>
    <row r="90" spans="2:11" ht="15" hidden="1">
      <c r="B90" s="28" t="s">
        <v>136</v>
      </c>
      <c r="C90" s="26" t="s">
        <v>134</v>
      </c>
      <c r="D90" s="29" t="e">
        <f>-D86*100/D78</f>
        <v>#REF!</v>
      </c>
      <c r="E90" s="53"/>
      <c r="F90" s="53"/>
      <c r="G90" s="3"/>
      <c r="H90" s="3"/>
      <c r="I90" s="3"/>
      <c r="K90" s="6">
        <f t="shared" si="4"/>
        <v>0</v>
      </c>
    </row>
    <row r="91" spans="2:11" ht="12.75" hidden="1">
      <c r="B91" s="3"/>
      <c r="C91" s="26" t="s">
        <v>135</v>
      </c>
      <c r="D91" s="5"/>
      <c r="E91" s="5"/>
      <c r="F91" s="5"/>
      <c r="G91" s="3"/>
      <c r="H91" s="3"/>
      <c r="I91" s="3"/>
      <c r="J91" s="20"/>
      <c r="K91" s="6">
        <f t="shared" si="4"/>
        <v>0</v>
      </c>
    </row>
    <row r="93" ht="12">
      <c r="H93" s="44"/>
    </row>
    <row r="94" ht="12">
      <c r="J94" s="14"/>
    </row>
    <row r="95" ht="12">
      <c r="J95" s="14"/>
    </row>
    <row r="96" ht="12">
      <c r="J96" s="14"/>
    </row>
    <row r="97" ht="12">
      <c r="J97" s="14"/>
    </row>
    <row r="98" ht="12">
      <c r="H98" s="44"/>
    </row>
  </sheetData>
  <sheetProtection/>
  <mergeCells count="3">
    <mergeCell ref="A1:J1"/>
    <mergeCell ref="A3:J3"/>
    <mergeCell ref="C77:D77"/>
  </mergeCells>
  <printOptions/>
  <pageMargins left="0.3937007874015748" right="0.15748031496062992" top="0.3937007874015748" bottom="0.1968503937007874" header="0.15748031496062992" footer="0.15748031496062992"/>
  <pageSetup fitToHeight="1" fitToWidth="1"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59"/>
    </sheetView>
  </sheetViews>
  <sheetFormatPr defaultColWidth="11.421875" defaultRowHeight="12.75"/>
  <cols>
    <col min="1" max="1" width="14.8515625" style="0" bestFit="1" customWidth="1"/>
    <col min="2" max="2" width="68.421875" style="0" bestFit="1" customWidth="1"/>
    <col min="3" max="3" width="16.421875" style="0" bestFit="1" customWidth="1"/>
    <col min="4" max="4" width="15.00390625" style="0" bestFit="1" customWidth="1"/>
    <col min="5" max="5" width="16.57421875" style="0" bestFit="1" customWidth="1"/>
  </cols>
  <sheetData>
    <row r="1" spans="1:5" ht="15">
      <c r="A1" s="113" t="s">
        <v>350</v>
      </c>
      <c r="B1" s="112"/>
      <c r="C1" s="112"/>
      <c r="D1" s="112"/>
      <c r="E1" s="112"/>
    </row>
    <row r="2" spans="1:5" ht="15">
      <c r="A2" s="114" t="s">
        <v>137</v>
      </c>
      <c r="B2" s="114" t="s">
        <v>351</v>
      </c>
      <c r="C2" s="112"/>
      <c r="D2" s="112"/>
      <c r="E2" s="112"/>
    </row>
    <row r="4" spans="1:5" ht="15">
      <c r="A4" s="114" t="s">
        <v>138</v>
      </c>
      <c r="B4" s="114" t="s">
        <v>347</v>
      </c>
      <c r="C4" s="112"/>
      <c r="D4" s="112"/>
      <c r="E4" s="112"/>
    </row>
    <row r="6" spans="1:5" ht="15">
      <c r="A6" s="114" t="s">
        <v>139</v>
      </c>
      <c r="B6" s="114" t="s">
        <v>140</v>
      </c>
      <c r="C6" s="114" t="s">
        <v>304</v>
      </c>
      <c r="D6" s="114" t="s">
        <v>318</v>
      </c>
      <c r="E6" s="114" t="s">
        <v>319</v>
      </c>
    </row>
    <row r="7" spans="1:5" ht="15">
      <c r="A7" s="115" t="s">
        <v>348</v>
      </c>
      <c r="B7" s="115" t="s">
        <v>201</v>
      </c>
      <c r="C7" s="112"/>
      <c r="D7" s="112"/>
      <c r="E7" s="112"/>
    </row>
    <row r="8" spans="1:5" ht="15">
      <c r="A8" s="115" t="s">
        <v>348</v>
      </c>
      <c r="B8" s="115" t="s">
        <v>202</v>
      </c>
      <c r="C8" s="112"/>
      <c r="D8" s="112"/>
      <c r="E8" s="112"/>
    </row>
    <row r="9" spans="1:5" ht="15">
      <c r="A9" s="115" t="s">
        <v>141</v>
      </c>
      <c r="B9" s="115" t="s">
        <v>204</v>
      </c>
      <c r="C9" s="116">
        <v>694374.51</v>
      </c>
      <c r="D9" s="116">
        <v>678966.1</v>
      </c>
      <c r="E9" s="116">
        <v>15408.41</v>
      </c>
    </row>
    <row r="10" spans="1:5" ht="15">
      <c r="A10" s="114" t="s">
        <v>142</v>
      </c>
      <c r="B10" s="114" t="s">
        <v>205</v>
      </c>
      <c r="C10" s="117">
        <v>44337.75</v>
      </c>
      <c r="D10" s="117">
        <v>43245.25</v>
      </c>
      <c r="E10" s="117">
        <v>1092.5</v>
      </c>
    </row>
    <row r="11" spans="1:5" ht="15">
      <c r="A11" s="114" t="s">
        <v>142</v>
      </c>
      <c r="B11" s="114" t="s">
        <v>206</v>
      </c>
      <c r="C11" s="117">
        <v>650036.76</v>
      </c>
      <c r="D11" s="117">
        <v>635720.85</v>
      </c>
      <c r="E11" s="117">
        <v>14315.91</v>
      </c>
    </row>
    <row r="12" spans="1:5" ht="15">
      <c r="A12" s="114" t="s">
        <v>348</v>
      </c>
      <c r="B12" s="114" t="s">
        <v>203</v>
      </c>
      <c r="C12" s="112"/>
      <c r="D12" s="112"/>
      <c r="E12" s="112"/>
    </row>
    <row r="13" spans="1:5" ht="15">
      <c r="A13" s="115" t="s">
        <v>143</v>
      </c>
      <c r="B13" s="115" t="s">
        <v>207</v>
      </c>
      <c r="C13" s="116">
        <v>44615534.19</v>
      </c>
      <c r="D13" s="116">
        <v>43237865.91</v>
      </c>
      <c r="E13" s="116">
        <v>1377668.28</v>
      </c>
    </row>
    <row r="14" spans="1:5" ht="15">
      <c r="A14" s="114" t="s">
        <v>144</v>
      </c>
      <c r="B14" s="114" t="s">
        <v>208</v>
      </c>
      <c r="C14" s="117">
        <v>2334142.81</v>
      </c>
      <c r="D14" s="117">
        <v>2354924.83</v>
      </c>
      <c r="E14" s="117">
        <v>-20782.02</v>
      </c>
    </row>
    <row r="15" spans="1:5" ht="15">
      <c r="A15" s="114" t="s">
        <v>144</v>
      </c>
      <c r="B15" s="114" t="s">
        <v>209</v>
      </c>
      <c r="C15" s="117">
        <v>8989463.17</v>
      </c>
      <c r="D15" s="117">
        <v>8772838.54</v>
      </c>
      <c r="E15" s="117">
        <v>216624.63</v>
      </c>
    </row>
    <row r="16" spans="1:5" ht="15">
      <c r="A16" s="114" t="s">
        <v>145</v>
      </c>
      <c r="B16" s="114" t="s">
        <v>210</v>
      </c>
      <c r="C16" s="117">
        <v>29022120.91</v>
      </c>
      <c r="D16" s="117">
        <v>29776909.98</v>
      </c>
      <c r="E16" s="117">
        <v>-754789.07</v>
      </c>
    </row>
    <row r="17" spans="1:5" ht="15">
      <c r="A17" s="114" t="s">
        <v>146</v>
      </c>
      <c r="B17" s="114" t="s">
        <v>211</v>
      </c>
      <c r="C17" s="117">
        <v>227571.25</v>
      </c>
      <c r="D17" s="117">
        <v>244267.24</v>
      </c>
      <c r="E17" s="117">
        <v>-16695.99</v>
      </c>
    </row>
    <row r="18" spans="1:5" ht="15">
      <c r="A18" s="114" t="s">
        <v>147</v>
      </c>
      <c r="B18" s="114" t="s">
        <v>212</v>
      </c>
      <c r="C18" s="117">
        <v>761077.67</v>
      </c>
      <c r="D18" s="117">
        <v>786670.64</v>
      </c>
      <c r="E18" s="117">
        <v>-25592.97</v>
      </c>
    </row>
    <row r="19" spans="1:5" ht="15">
      <c r="A19" s="114" t="s">
        <v>148</v>
      </c>
      <c r="B19" s="114" t="s">
        <v>213</v>
      </c>
      <c r="C19" s="117">
        <v>3281158.38</v>
      </c>
      <c r="D19" s="117">
        <v>1302254.68</v>
      </c>
      <c r="E19" s="117">
        <v>1978903.7</v>
      </c>
    </row>
    <row r="20" spans="1:5" ht="15">
      <c r="A20" s="114" t="s">
        <v>348</v>
      </c>
      <c r="B20" s="114" t="s">
        <v>203</v>
      </c>
      <c r="C20" s="112"/>
      <c r="D20" s="112"/>
      <c r="E20" s="112"/>
    </row>
    <row r="21" spans="1:5" ht="15">
      <c r="A21" s="115" t="s">
        <v>149</v>
      </c>
      <c r="B21" s="115" t="s">
        <v>214</v>
      </c>
      <c r="C21" s="116">
        <v>307461.76</v>
      </c>
      <c r="D21" s="116">
        <v>299525.16</v>
      </c>
      <c r="E21" s="116">
        <v>7936.6</v>
      </c>
    </row>
    <row r="22" spans="1:5" ht="15">
      <c r="A22" s="114" t="s">
        <v>150</v>
      </c>
      <c r="B22" s="114" t="s">
        <v>215</v>
      </c>
      <c r="C22" s="112"/>
      <c r="D22" s="112"/>
      <c r="E22" s="112"/>
    </row>
    <row r="23" spans="1:5" ht="15">
      <c r="A23" s="114" t="s">
        <v>150</v>
      </c>
      <c r="B23" s="114" t="s">
        <v>216</v>
      </c>
      <c r="C23" s="112"/>
      <c r="D23" s="112"/>
      <c r="E23" s="112"/>
    </row>
    <row r="24" spans="1:5" ht="15">
      <c r="A24" s="114" t="s">
        <v>151</v>
      </c>
      <c r="B24" s="114" t="s">
        <v>217</v>
      </c>
      <c r="C24" s="117">
        <v>219532.53</v>
      </c>
      <c r="D24" s="117">
        <v>219532.53</v>
      </c>
      <c r="E24" s="112"/>
    </row>
    <row r="25" spans="1:5" ht="15">
      <c r="A25" s="114" t="s">
        <v>152</v>
      </c>
      <c r="B25" s="114" t="s">
        <v>218</v>
      </c>
      <c r="C25" s="112"/>
      <c r="D25" s="112"/>
      <c r="E25" s="112"/>
    </row>
    <row r="26" spans="1:5" ht="15">
      <c r="A26" s="114" t="s">
        <v>153</v>
      </c>
      <c r="B26" s="114" t="s">
        <v>219</v>
      </c>
      <c r="C26" s="117">
        <v>87229.23</v>
      </c>
      <c r="D26" s="117">
        <v>79292.63</v>
      </c>
      <c r="E26" s="117">
        <v>7936.6</v>
      </c>
    </row>
    <row r="27" spans="1:5" ht="15">
      <c r="A27" s="114" t="s">
        <v>154</v>
      </c>
      <c r="B27" s="114" t="s">
        <v>220</v>
      </c>
      <c r="C27" s="117">
        <v>700</v>
      </c>
      <c r="D27" s="117">
        <v>700</v>
      </c>
      <c r="E27" s="112"/>
    </row>
    <row r="28" spans="1:5" ht="15">
      <c r="A28" s="114" t="s">
        <v>348</v>
      </c>
      <c r="B28" s="114" t="s">
        <v>203</v>
      </c>
      <c r="C28" s="112"/>
      <c r="D28" s="112"/>
      <c r="E28" s="112"/>
    </row>
    <row r="29" spans="1:5" ht="15">
      <c r="A29" s="115" t="s">
        <v>155</v>
      </c>
      <c r="B29" s="115" t="s">
        <v>221</v>
      </c>
      <c r="C29" s="116">
        <v>45617370.46</v>
      </c>
      <c r="D29" s="116">
        <v>44216357.17</v>
      </c>
      <c r="E29" s="116">
        <v>1401013.29</v>
      </c>
    </row>
    <row r="30" spans="1:5" ht="15">
      <c r="A30" s="114" t="s">
        <v>348</v>
      </c>
      <c r="B30" s="114" t="s">
        <v>203</v>
      </c>
      <c r="C30" s="112"/>
      <c r="D30" s="112"/>
      <c r="E30" s="112"/>
    </row>
    <row r="31" spans="1:5" ht="15">
      <c r="A31" s="115" t="s">
        <v>269</v>
      </c>
      <c r="B31" s="115" t="s">
        <v>270</v>
      </c>
      <c r="C31" s="112"/>
      <c r="D31" s="112"/>
      <c r="E31" s="112"/>
    </row>
    <row r="32" spans="1:5" ht="15">
      <c r="A32" s="114" t="s">
        <v>348</v>
      </c>
      <c r="B32" s="114" t="s">
        <v>203</v>
      </c>
      <c r="C32" s="112"/>
      <c r="D32" s="112"/>
      <c r="E32" s="112"/>
    </row>
    <row r="33" spans="1:5" ht="15">
      <c r="A33" s="115" t="s">
        <v>348</v>
      </c>
      <c r="B33" s="115" t="s">
        <v>222</v>
      </c>
      <c r="C33" s="112"/>
      <c r="D33" s="112"/>
      <c r="E33" s="112"/>
    </row>
    <row r="34" spans="1:5" ht="15">
      <c r="A34" s="114" t="s">
        <v>348</v>
      </c>
      <c r="B34" s="114" t="s">
        <v>203</v>
      </c>
      <c r="C34" s="112"/>
      <c r="D34" s="112"/>
      <c r="E34" s="112"/>
    </row>
    <row r="35" spans="1:5" ht="15">
      <c r="A35" s="114" t="s">
        <v>156</v>
      </c>
      <c r="B35" s="114" t="s">
        <v>223</v>
      </c>
      <c r="C35" s="117">
        <v>67313.1</v>
      </c>
      <c r="D35" s="117">
        <v>69809.32</v>
      </c>
      <c r="E35" s="117">
        <v>-2496.22</v>
      </c>
    </row>
    <row r="36" spans="1:5" ht="15">
      <c r="A36" s="114" t="s">
        <v>157</v>
      </c>
      <c r="B36" s="114" t="s">
        <v>224</v>
      </c>
      <c r="C36" s="112"/>
      <c r="D36" s="112"/>
      <c r="E36" s="112"/>
    </row>
    <row r="37" spans="1:5" ht="15">
      <c r="A37" s="115" t="s">
        <v>158</v>
      </c>
      <c r="B37" s="115" t="s">
        <v>225</v>
      </c>
      <c r="C37" s="116">
        <v>1342367.48</v>
      </c>
      <c r="D37" s="116">
        <v>1106091.78</v>
      </c>
      <c r="E37" s="116">
        <v>236275.7</v>
      </c>
    </row>
    <row r="38" spans="1:5" ht="15">
      <c r="A38" s="114" t="s">
        <v>159</v>
      </c>
      <c r="B38" s="114" t="s">
        <v>226</v>
      </c>
      <c r="C38" s="117">
        <v>399488.37</v>
      </c>
      <c r="D38" s="117">
        <v>269392.45</v>
      </c>
      <c r="E38" s="117">
        <v>130095.92</v>
      </c>
    </row>
    <row r="39" spans="1:5" ht="15">
      <c r="A39" s="114" t="s">
        <v>348</v>
      </c>
      <c r="B39" s="114" t="s">
        <v>320</v>
      </c>
      <c r="C39" s="112"/>
      <c r="D39" s="112"/>
      <c r="E39" s="112"/>
    </row>
    <row r="40" spans="1:5" ht="15">
      <c r="A40" s="114" t="s">
        <v>160</v>
      </c>
      <c r="B40" s="114" t="s">
        <v>290</v>
      </c>
      <c r="C40" s="117">
        <v>510000.24</v>
      </c>
      <c r="D40" s="117">
        <v>571486.36</v>
      </c>
      <c r="E40" s="117">
        <v>-61486.12</v>
      </c>
    </row>
    <row r="41" spans="1:5" ht="15">
      <c r="A41" s="114" t="s">
        <v>161</v>
      </c>
      <c r="B41" s="114" t="s">
        <v>227</v>
      </c>
      <c r="C41" s="117">
        <v>61584.04</v>
      </c>
      <c r="D41" s="117">
        <v>107367.88</v>
      </c>
      <c r="E41" s="117">
        <v>-45783.84</v>
      </c>
    </row>
    <row r="42" spans="1:5" ht="15">
      <c r="A42" s="114" t="s">
        <v>162</v>
      </c>
      <c r="B42" s="114" t="s">
        <v>321</v>
      </c>
      <c r="C42" s="117">
        <v>67515.02</v>
      </c>
      <c r="D42" s="112"/>
      <c r="E42" s="117">
        <v>67515.02</v>
      </c>
    </row>
    <row r="43" spans="1:5" ht="15">
      <c r="A43" s="114" t="s">
        <v>348</v>
      </c>
      <c r="B43" s="114" t="s">
        <v>322</v>
      </c>
      <c r="C43" s="112"/>
      <c r="D43" s="112"/>
      <c r="E43" s="112"/>
    </row>
    <row r="44" spans="1:5" ht="15">
      <c r="A44" s="114" t="s">
        <v>327</v>
      </c>
      <c r="B44" s="114" t="s">
        <v>228</v>
      </c>
      <c r="C44" s="117">
        <v>303779.81</v>
      </c>
      <c r="D44" s="117">
        <v>157845.09</v>
      </c>
      <c r="E44" s="117">
        <v>145934.72</v>
      </c>
    </row>
    <row r="45" spans="1:5" ht="15">
      <c r="A45" s="114" t="s">
        <v>348</v>
      </c>
      <c r="B45" s="114" t="s">
        <v>203</v>
      </c>
      <c r="C45" s="112"/>
      <c r="D45" s="112"/>
      <c r="E45" s="112"/>
    </row>
    <row r="46" spans="1:5" ht="15">
      <c r="A46" s="115" t="s">
        <v>163</v>
      </c>
      <c r="B46" s="115" t="s">
        <v>229</v>
      </c>
      <c r="C46" s="116">
        <v>129998.06</v>
      </c>
      <c r="D46" s="116">
        <v>153897</v>
      </c>
      <c r="E46" s="116">
        <v>-23898.94</v>
      </c>
    </row>
    <row r="47" spans="1:5" ht="15">
      <c r="A47" s="114" t="s">
        <v>323</v>
      </c>
      <c r="B47" s="114" t="s">
        <v>324</v>
      </c>
      <c r="C47" s="117">
        <v>128778.06</v>
      </c>
      <c r="D47" s="117">
        <v>152577</v>
      </c>
      <c r="E47" s="117">
        <v>-23798.94</v>
      </c>
    </row>
    <row r="48" spans="1:5" ht="15">
      <c r="A48" s="114" t="s">
        <v>325</v>
      </c>
      <c r="B48" s="114" t="s">
        <v>326</v>
      </c>
      <c r="C48" s="117">
        <v>1220</v>
      </c>
      <c r="D48" s="117">
        <v>1320</v>
      </c>
      <c r="E48" s="117">
        <v>-100</v>
      </c>
    </row>
    <row r="49" spans="1:5" ht="15">
      <c r="A49" s="114" t="s">
        <v>348</v>
      </c>
      <c r="B49" s="114" t="s">
        <v>203</v>
      </c>
      <c r="C49" s="112"/>
      <c r="D49" s="112"/>
      <c r="E49" s="112"/>
    </row>
    <row r="50" spans="1:5" ht="15">
      <c r="A50" s="115" t="s">
        <v>164</v>
      </c>
      <c r="B50" s="115" t="s">
        <v>230</v>
      </c>
      <c r="C50" s="116">
        <v>1539678.64</v>
      </c>
      <c r="D50" s="116">
        <v>1329798.1</v>
      </c>
      <c r="E50" s="116">
        <v>209880.54</v>
      </c>
    </row>
    <row r="51" spans="1:5" ht="15">
      <c r="A51" s="114" t="s">
        <v>348</v>
      </c>
      <c r="B51" s="114" t="s">
        <v>203</v>
      </c>
      <c r="C51" s="112"/>
      <c r="D51" s="112"/>
      <c r="E51" s="112"/>
    </row>
    <row r="52" spans="1:5" ht="15">
      <c r="A52" s="115" t="s">
        <v>165</v>
      </c>
      <c r="B52" s="115" t="s">
        <v>231</v>
      </c>
      <c r="C52" s="116">
        <v>111945.27</v>
      </c>
      <c r="D52" s="116">
        <v>103617.6</v>
      </c>
      <c r="E52" s="116">
        <v>8327.67</v>
      </c>
    </row>
    <row r="53" spans="1:5" ht="15">
      <c r="A53" s="114" t="s">
        <v>348</v>
      </c>
      <c r="B53" s="114" t="s">
        <v>203</v>
      </c>
      <c r="C53" s="112"/>
      <c r="D53" s="112"/>
      <c r="E53" s="112"/>
    </row>
    <row r="54" spans="1:5" ht="15">
      <c r="A54" s="115" t="s">
        <v>166</v>
      </c>
      <c r="B54" s="115" t="s">
        <v>232</v>
      </c>
      <c r="C54" s="112"/>
      <c r="D54" s="112"/>
      <c r="E54" s="112"/>
    </row>
    <row r="55" spans="1:5" ht="15">
      <c r="A55" s="114" t="s">
        <v>348</v>
      </c>
      <c r="B55" s="114" t="s">
        <v>203</v>
      </c>
      <c r="C55" s="112"/>
      <c r="D55" s="112"/>
      <c r="E55" s="112"/>
    </row>
    <row r="56" spans="1:5" ht="15">
      <c r="A56" s="115" t="s">
        <v>167</v>
      </c>
      <c r="B56" s="115" t="s">
        <v>233</v>
      </c>
      <c r="C56" s="116">
        <v>47268994.37</v>
      </c>
      <c r="D56" s="116">
        <v>45649772.87</v>
      </c>
      <c r="E56" s="116">
        <v>1619221.5</v>
      </c>
    </row>
    <row r="57" spans="1:5" ht="15">
      <c r="A57" s="114" t="s">
        <v>348</v>
      </c>
      <c r="B57" s="114" t="s">
        <v>203</v>
      </c>
      <c r="C57" s="112"/>
      <c r="D57" s="112"/>
      <c r="E57" s="112"/>
    </row>
    <row r="58" spans="1:5" ht="15">
      <c r="A58" s="114" t="s">
        <v>348</v>
      </c>
      <c r="B58" s="114" t="s">
        <v>203</v>
      </c>
      <c r="C58" s="112"/>
      <c r="D58" s="112"/>
      <c r="E58" s="112"/>
    </row>
    <row r="59" spans="1:5" ht="15">
      <c r="A59" s="114" t="s">
        <v>348</v>
      </c>
      <c r="B59" s="114" t="s">
        <v>203</v>
      </c>
      <c r="C59" s="112"/>
      <c r="D59" s="112"/>
      <c r="E59" s="1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:E103"/>
    </sheetView>
  </sheetViews>
  <sheetFormatPr defaultColWidth="11.421875" defaultRowHeight="12.75"/>
  <cols>
    <col min="1" max="1" width="16.7109375" style="0" bestFit="1" customWidth="1"/>
    <col min="2" max="2" width="76.7109375" style="0" bestFit="1" customWidth="1"/>
    <col min="3" max="3" width="27.28125" style="0" bestFit="1" customWidth="1"/>
    <col min="4" max="4" width="21.8515625" style="0" bestFit="1" customWidth="1"/>
    <col min="5" max="5" width="21.28125" style="0" bestFit="1" customWidth="1"/>
  </cols>
  <sheetData>
    <row r="1" spans="1:6" ht="15">
      <c r="A1" s="123" t="s">
        <v>350</v>
      </c>
      <c r="B1" s="122"/>
      <c r="C1" s="122"/>
      <c r="D1" s="122"/>
      <c r="E1" s="122"/>
      <c r="F1" s="107"/>
    </row>
    <row r="2" spans="1:6" ht="15">
      <c r="A2" s="124" t="s">
        <v>137</v>
      </c>
      <c r="B2" s="124" t="s">
        <v>351</v>
      </c>
      <c r="C2" s="122"/>
      <c r="D2" s="122"/>
      <c r="E2" s="122"/>
      <c r="F2" s="107"/>
    </row>
    <row r="4" spans="1:6" ht="15">
      <c r="A4" s="124" t="s">
        <v>138</v>
      </c>
      <c r="B4" s="124" t="s">
        <v>347</v>
      </c>
      <c r="C4" s="122"/>
      <c r="D4" s="122"/>
      <c r="E4" s="122"/>
      <c r="F4" s="107"/>
    </row>
    <row r="6" spans="1:6" ht="15">
      <c r="A6" s="124" t="s">
        <v>139</v>
      </c>
      <c r="B6" s="124" t="s">
        <v>140</v>
      </c>
      <c r="C6" s="124" t="s">
        <v>304</v>
      </c>
      <c r="D6" s="124" t="s">
        <v>318</v>
      </c>
      <c r="E6" s="124" t="s">
        <v>328</v>
      </c>
      <c r="F6" s="108"/>
    </row>
    <row r="7" spans="1:6" ht="15">
      <c r="A7" s="124" t="s">
        <v>348</v>
      </c>
      <c r="B7" s="124" t="s">
        <v>203</v>
      </c>
      <c r="C7" s="122"/>
      <c r="D7" s="122"/>
      <c r="E7" s="122"/>
      <c r="F7" s="108"/>
    </row>
    <row r="8" spans="1:6" ht="15">
      <c r="A8" s="124" t="s">
        <v>348</v>
      </c>
      <c r="B8" s="124" t="s">
        <v>234</v>
      </c>
      <c r="C8" s="122"/>
      <c r="D8" s="122"/>
      <c r="E8" s="122"/>
      <c r="F8" s="108"/>
    </row>
    <row r="9" spans="1:6" ht="15">
      <c r="A9" s="124" t="s">
        <v>348</v>
      </c>
      <c r="B9" s="124" t="s">
        <v>203</v>
      </c>
      <c r="C9" s="122"/>
      <c r="D9" s="122"/>
      <c r="E9" s="122"/>
      <c r="F9" s="108"/>
    </row>
    <row r="10" spans="1:6" ht="15">
      <c r="A10" s="125" t="s">
        <v>348</v>
      </c>
      <c r="B10" s="125" t="s">
        <v>235</v>
      </c>
      <c r="C10" s="122"/>
      <c r="D10" s="122"/>
      <c r="E10" s="122"/>
      <c r="F10" s="108"/>
    </row>
    <row r="11" spans="1:6" ht="15">
      <c r="A11" s="124" t="s">
        <v>348</v>
      </c>
      <c r="B11" s="124" t="s">
        <v>203</v>
      </c>
      <c r="C11" s="122"/>
      <c r="D11" s="122"/>
      <c r="E11" s="122"/>
      <c r="F11" s="108"/>
    </row>
    <row r="12" spans="1:6" ht="15">
      <c r="A12" s="125" t="s">
        <v>168</v>
      </c>
      <c r="B12" s="125" t="s">
        <v>236</v>
      </c>
      <c r="C12" s="126">
        <v>25052946.89</v>
      </c>
      <c r="D12" s="126">
        <v>25052946.89</v>
      </c>
      <c r="E12" s="122"/>
      <c r="F12" s="108"/>
    </row>
    <row r="13" spans="1:6" ht="15">
      <c r="A13" s="124" t="s">
        <v>348</v>
      </c>
      <c r="B13" s="124" t="s">
        <v>203</v>
      </c>
      <c r="C13" s="122"/>
      <c r="D13" s="122"/>
      <c r="E13" s="122"/>
      <c r="F13" s="108"/>
    </row>
    <row r="14" spans="1:6" ht="15">
      <c r="A14" s="125" t="s">
        <v>169</v>
      </c>
      <c r="B14" s="125" t="s">
        <v>291</v>
      </c>
      <c r="C14" s="126">
        <v>56313.09</v>
      </c>
      <c r="D14" s="122"/>
      <c r="E14" s="126">
        <v>56313.09</v>
      </c>
      <c r="F14" s="108"/>
    </row>
    <row r="15" spans="1:6" ht="15">
      <c r="A15" s="124" t="s">
        <v>170</v>
      </c>
      <c r="B15" s="124" t="s">
        <v>237</v>
      </c>
      <c r="C15" s="122"/>
      <c r="D15" s="122"/>
      <c r="E15" s="122"/>
      <c r="F15" s="108"/>
    </row>
    <row r="16" spans="1:6" ht="15">
      <c r="A16" s="124" t="s">
        <v>170</v>
      </c>
      <c r="B16" s="124" t="s">
        <v>238</v>
      </c>
      <c r="C16" s="127">
        <v>56313.09</v>
      </c>
      <c r="D16" s="122"/>
      <c r="E16" s="127">
        <v>56313.09</v>
      </c>
      <c r="F16" s="108"/>
    </row>
    <row r="17" spans="1:6" ht="15">
      <c r="A17" s="124" t="s">
        <v>171</v>
      </c>
      <c r="B17" s="124" t="s">
        <v>329</v>
      </c>
      <c r="C17" s="122"/>
      <c r="D17" s="122"/>
      <c r="E17" s="122"/>
      <c r="F17" s="108"/>
    </row>
    <row r="18" spans="1:6" ht="15">
      <c r="A18" s="124" t="s">
        <v>172</v>
      </c>
      <c r="B18" s="124" t="s">
        <v>330</v>
      </c>
      <c r="C18" s="122"/>
      <c r="D18" s="122"/>
      <c r="E18" s="122"/>
      <c r="F18" s="108"/>
    </row>
    <row r="19" spans="1:6" ht="15">
      <c r="A19" s="124" t="s">
        <v>348</v>
      </c>
      <c r="B19" s="124" t="s">
        <v>203</v>
      </c>
      <c r="C19" s="122"/>
      <c r="D19" s="122"/>
      <c r="E19" s="122"/>
      <c r="F19" s="108"/>
    </row>
    <row r="20" spans="1:6" ht="15">
      <c r="A20" s="125" t="s">
        <v>173</v>
      </c>
      <c r="B20" s="125" t="s">
        <v>239</v>
      </c>
      <c r="C20" s="126">
        <v>-559348.26</v>
      </c>
      <c r="D20" s="126">
        <v>-587181.51</v>
      </c>
      <c r="E20" s="126">
        <v>27833.25</v>
      </c>
      <c r="F20" s="109"/>
    </row>
    <row r="21" spans="1:6" ht="15">
      <c r="A21" s="124" t="s">
        <v>174</v>
      </c>
      <c r="B21" s="124" t="s">
        <v>240</v>
      </c>
      <c r="C21" s="127">
        <v>-559348.26</v>
      </c>
      <c r="D21" s="127">
        <v>-587181.51</v>
      </c>
      <c r="E21" s="127">
        <v>27833.25</v>
      </c>
      <c r="F21" s="108"/>
    </row>
    <row r="22" spans="1:6" ht="15">
      <c r="A22" s="124" t="s">
        <v>175</v>
      </c>
      <c r="B22" s="124" t="s">
        <v>292</v>
      </c>
      <c r="C22" s="127">
        <v>-559348.26</v>
      </c>
      <c r="D22" s="127">
        <v>-559348.26</v>
      </c>
      <c r="E22" s="122"/>
      <c r="F22" s="108"/>
    </row>
    <row r="23" spans="1:6" ht="15">
      <c r="A23" s="124" t="s">
        <v>176</v>
      </c>
      <c r="B23" s="124" t="s">
        <v>241</v>
      </c>
      <c r="C23" s="122"/>
      <c r="D23" s="127">
        <v>-27833.25</v>
      </c>
      <c r="E23" s="127">
        <v>27833.25</v>
      </c>
      <c r="F23" s="108"/>
    </row>
    <row r="24" spans="1:6" ht="15">
      <c r="A24" s="124" t="s">
        <v>177</v>
      </c>
      <c r="B24" s="124" t="s">
        <v>331</v>
      </c>
      <c r="C24" s="122"/>
      <c r="D24" s="122"/>
      <c r="E24" s="122"/>
      <c r="F24" s="110"/>
    </row>
    <row r="25" spans="1:6" ht="15">
      <c r="A25" s="124" t="s">
        <v>178</v>
      </c>
      <c r="B25" s="124" t="s">
        <v>332</v>
      </c>
      <c r="C25" s="122"/>
      <c r="D25" s="122"/>
      <c r="E25" s="122"/>
      <c r="F25" s="110"/>
    </row>
    <row r="26" spans="1:6" ht="15">
      <c r="A26" s="124" t="s">
        <v>333</v>
      </c>
      <c r="B26" s="124" t="s">
        <v>334</v>
      </c>
      <c r="C26" s="122"/>
      <c r="D26" s="122"/>
      <c r="E26" s="122"/>
      <c r="F26" s="110"/>
    </row>
    <row r="27" spans="1:6" ht="15">
      <c r="A27" s="124" t="s">
        <v>348</v>
      </c>
      <c r="B27" s="124" t="s">
        <v>203</v>
      </c>
      <c r="C27" s="122"/>
      <c r="D27" s="122"/>
      <c r="E27" s="122"/>
      <c r="F27" s="108"/>
    </row>
    <row r="28" spans="1:6" ht="15">
      <c r="A28" s="125" t="s">
        <v>179</v>
      </c>
      <c r="B28" s="125" t="s">
        <v>242</v>
      </c>
      <c r="C28" s="126">
        <v>24549911.72</v>
      </c>
      <c r="D28" s="126">
        <v>24465765.38</v>
      </c>
      <c r="E28" s="126">
        <v>84146.34</v>
      </c>
      <c r="F28" s="109"/>
    </row>
    <row r="29" spans="1:6" ht="15">
      <c r="A29" s="124" t="s">
        <v>348</v>
      </c>
      <c r="B29" s="124" t="s">
        <v>203</v>
      </c>
      <c r="C29" s="122"/>
      <c r="D29" s="122"/>
      <c r="E29" s="122"/>
      <c r="F29" s="108"/>
    </row>
    <row r="30" spans="1:6" ht="15">
      <c r="A30" s="125" t="s">
        <v>348</v>
      </c>
      <c r="B30" s="125" t="s">
        <v>243</v>
      </c>
      <c r="C30" s="122"/>
      <c r="D30" s="122"/>
      <c r="E30" s="122"/>
      <c r="F30" s="108"/>
    </row>
    <row r="31" spans="1:6" ht="15">
      <c r="A31" s="124" t="s">
        <v>348</v>
      </c>
      <c r="B31" s="124" t="s">
        <v>203</v>
      </c>
      <c r="C31" s="122"/>
      <c r="D31" s="122"/>
      <c r="E31" s="122"/>
      <c r="F31" s="108"/>
    </row>
    <row r="32" spans="1:6" ht="15">
      <c r="A32" s="125" t="s">
        <v>180</v>
      </c>
      <c r="B32" s="125" t="s">
        <v>335</v>
      </c>
      <c r="C32" s="126">
        <v>7050066.17</v>
      </c>
      <c r="D32" s="126">
        <v>7021769.87</v>
      </c>
      <c r="E32" s="126">
        <v>28296.3</v>
      </c>
      <c r="F32" s="109"/>
    </row>
    <row r="33" spans="1:6" ht="15">
      <c r="A33" s="125" t="s">
        <v>348</v>
      </c>
      <c r="B33" s="125" t="s">
        <v>336</v>
      </c>
      <c r="C33" s="122"/>
      <c r="D33" s="122"/>
      <c r="E33" s="122"/>
      <c r="F33" s="108"/>
    </row>
    <row r="34" spans="1:6" ht="15">
      <c r="A34" s="124" t="s">
        <v>181</v>
      </c>
      <c r="B34" s="124" t="s">
        <v>244</v>
      </c>
      <c r="C34" s="127">
        <v>3743510.72</v>
      </c>
      <c r="D34" s="127">
        <v>3555911.04</v>
      </c>
      <c r="E34" s="127">
        <v>187599.68</v>
      </c>
      <c r="F34" s="110"/>
    </row>
    <row r="35" spans="1:6" ht="15">
      <c r="A35" s="124" t="s">
        <v>182</v>
      </c>
      <c r="B35" s="124" t="s">
        <v>245</v>
      </c>
      <c r="C35" s="127">
        <v>9651</v>
      </c>
      <c r="D35" s="127">
        <v>11855</v>
      </c>
      <c r="E35" s="127">
        <v>-2204</v>
      </c>
      <c r="F35" s="110"/>
    </row>
    <row r="36" spans="1:6" ht="15">
      <c r="A36" s="124" t="s">
        <v>344</v>
      </c>
      <c r="B36" s="124" t="s">
        <v>246</v>
      </c>
      <c r="C36" s="127">
        <v>3296904.45</v>
      </c>
      <c r="D36" s="127">
        <v>3454003.83</v>
      </c>
      <c r="E36" s="127">
        <v>-157099.38</v>
      </c>
      <c r="F36" s="110"/>
    </row>
    <row r="37" spans="1:6" ht="15">
      <c r="A37" s="124" t="s">
        <v>348</v>
      </c>
      <c r="B37" s="124" t="s">
        <v>203</v>
      </c>
      <c r="C37" s="122"/>
      <c r="D37" s="122"/>
      <c r="E37" s="122"/>
      <c r="F37" s="108"/>
    </row>
    <row r="38" spans="1:6" ht="15">
      <c r="A38" s="125" t="s">
        <v>293</v>
      </c>
      <c r="B38" s="125" t="s">
        <v>294</v>
      </c>
      <c r="C38" s="126">
        <v>450938.82</v>
      </c>
      <c r="D38" s="126">
        <v>581851.88</v>
      </c>
      <c r="E38" s="126">
        <v>-130913.06</v>
      </c>
      <c r="F38" s="109"/>
    </row>
    <row r="39" spans="1:6" ht="15">
      <c r="A39" s="124" t="s">
        <v>348</v>
      </c>
      <c r="B39" s="124" t="s">
        <v>203</v>
      </c>
      <c r="C39" s="122"/>
      <c r="D39" s="122"/>
      <c r="E39" s="122"/>
      <c r="F39" s="108"/>
    </row>
    <row r="40" spans="1:6" ht="15">
      <c r="A40" s="125" t="s">
        <v>295</v>
      </c>
      <c r="B40" s="125" t="s">
        <v>296</v>
      </c>
      <c r="C40" s="122"/>
      <c r="D40" s="122"/>
      <c r="E40" s="122"/>
      <c r="F40" s="108"/>
    </row>
    <row r="41" spans="1:6" ht="15">
      <c r="A41" s="124" t="s">
        <v>348</v>
      </c>
      <c r="B41" s="124" t="s">
        <v>203</v>
      </c>
      <c r="C41" s="122"/>
      <c r="D41" s="122"/>
      <c r="E41" s="122"/>
      <c r="F41" s="108"/>
    </row>
    <row r="42" spans="1:6" ht="15">
      <c r="A42" s="125" t="s">
        <v>297</v>
      </c>
      <c r="B42" s="125" t="s">
        <v>298</v>
      </c>
      <c r="C42" s="126">
        <v>34515</v>
      </c>
      <c r="D42" s="126">
        <v>33034.78</v>
      </c>
      <c r="E42" s="126">
        <v>1480.22</v>
      </c>
      <c r="F42" s="109"/>
    </row>
    <row r="43" spans="1:6" ht="15">
      <c r="A43" s="124" t="s">
        <v>348</v>
      </c>
      <c r="B43" s="124" t="s">
        <v>203</v>
      </c>
      <c r="C43" s="122"/>
      <c r="D43" s="122"/>
      <c r="E43" s="122"/>
      <c r="F43" s="108"/>
    </row>
    <row r="44" spans="1:6" ht="15">
      <c r="A44" s="125" t="s">
        <v>183</v>
      </c>
      <c r="B44" s="125" t="s">
        <v>247</v>
      </c>
      <c r="C44" s="126">
        <v>7535519.99</v>
      </c>
      <c r="D44" s="126">
        <v>7636656.53</v>
      </c>
      <c r="E44" s="126">
        <v>-101136.54</v>
      </c>
      <c r="F44" s="109"/>
    </row>
    <row r="45" spans="1:6" ht="15">
      <c r="A45" s="124" t="s">
        <v>348</v>
      </c>
      <c r="B45" s="124" t="s">
        <v>203</v>
      </c>
      <c r="C45" s="122"/>
      <c r="D45" s="122"/>
      <c r="E45" s="122"/>
      <c r="F45" s="108"/>
    </row>
    <row r="46" spans="1:6" ht="15">
      <c r="A46" s="125" t="s">
        <v>348</v>
      </c>
      <c r="B46" s="125" t="s">
        <v>248</v>
      </c>
      <c r="C46" s="122"/>
      <c r="D46" s="122"/>
      <c r="E46" s="122"/>
      <c r="F46" s="108"/>
    </row>
    <row r="47" spans="1:6" ht="15">
      <c r="A47" s="124" t="s">
        <v>348</v>
      </c>
      <c r="B47" s="124" t="s">
        <v>203</v>
      </c>
      <c r="C47" s="122"/>
      <c r="D47" s="122"/>
      <c r="E47" s="122"/>
      <c r="F47" s="108"/>
    </row>
    <row r="48" spans="1:6" ht="15">
      <c r="A48" s="125" t="s">
        <v>184</v>
      </c>
      <c r="B48" s="125" t="s">
        <v>249</v>
      </c>
      <c r="C48" s="126">
        <v>3410281.32</v>
      </c>
      <c r="D48" s="126">
        <v>3323428.77</v>
      </c>
      <c r="E48" s="126">
        <v>86852.55</v>
      </c>
      <c r="F48" s="109"/>
    </row>
    <row r="49" spans="1:6" ht="15">
      <c r="A49" s="124" t="s">
        <v>348</v>
      </c>
      <c r="B49" s="124" t="s">
        <v>203</v>
      </c>
      <c r="C49" s="122"/>
      <c r="D49" s="122"/>
      <c r="E49" s="122"/>
      <c r="F49" s="108"/>
    </row>
    <row r="50" spans="1:6" ht="15">
      <c r="A50" s="125" t="s">
        <v>185</v>
      </c>
      <c r="B50" s="125" t="s">
        <v>299</v>
      </c>
      <c r="C50" s="122"/>
      <c r="D50" s="122"/>
      <c r="E50" s="122"/>
      <c r="F50" s="108"/>
    </row>
    <row r="51" spans="1:6" ht="15">
      <c r="A51" s="125" t="s">
        <v>348</v>
      </c>
      <c r="B51" s="125" t="s">
        <v>337</v>
      </c>
      <c r="C51" s="122"/>
      <c r="D51" s="122"/>
      <c r="E51" s="122"/>
      <c r="F51" s="108"/>
    </row>
    <row r="52" spans="1:6" ht="15">
      <c r="A52" s="124" t="s">
        <v>348</v>
      </c>
      <c r="B52" s="124" t="s">
        <v>203</v>
      </c>
      <c r="C52" s="122"/>
      <c r="D52" s="122"/>
      <c r="E52" s="122"/>
      <c r="F52" s="108"/>
    </row>
    <row r="53" spans="1:6" ht="15">
      <c r="A53" s="125" t="s">
        <v>165</v>
      </c>
      <c r="B53" s="125" t="s">
        <v>250</v>
      </c>
      <c r="C53" s="122"/>
      <c r="D53" s="122"/>
      <c r="E53" s="122"/>
      <c r="F53" s="108"/>
    </row>
    <row r="54" spans="1:6" ht="15">
      <c r="A54" s="124" t="s">
        <v>348</v>
      </c>
      <c r="B54" s="124" t="s">
        <v>203</v>
      </c>
      <c r="C54" s="122"/>
      <c r="D54" s="122"/>
      <c r="E54" s="122"/>
      <c r="F54" s="108"/>
    </row>
    <row r="55" spans="1:6" ht="15">
      <c r="A55" s="125" t="s">
        <v>186</v>
      </c>
      <c r="B55" s="125" t="s">
        <v>251</v>
      </c>
      <c r="C55" s="122"/>
      <c r="D55" s="122"/>
      <c r="E55" s="122"/>
      <c r="F55" s="108"/>
    </row>
    <row r="56" spans="1:6" ht="15">
      <c r="A56" s="124" t="s">
        <v>348</v>
      </c>
      <c r="B56" s="124" t="s">
        <v>203</v>
      </c>
      <c r="C56" s="122"/>
      <c r="D56" s="122"/>
      <c r="E56" s="122"/>
      <c r="F56" s="108"/>
    </row>
    <row r="57" spans="1:6" ht="15">
      <c r="A57" s="125" t="s">
        <v>187</v>
      </c>
      <c r="B57" s="125" t="s">
        <v>252</v>
      </c>
      <c r="C57" s="126">
        <v>15484.38</v>
      </c>
      <c r="D57" s="126">
        <v>15484.38</v>
      </c>
      <c r="E57" s="122"/>
      <c r="F57" s="108"/>
    </row>
    <row r="58" spans="1:6" ht="15">
      <c r="A58" s="124" t="s">
        <v>348</v>
      </c>
      <c r="B58" s="124" t="s">
        <v>203</v>
      </c>
      <c r="C58" s="122"/>
      <c r="D58" s="122"/>
      <c r="E58" s="122"/>
      <c r="F58" s="108"/>
    </row>
    <row r="59" spans="1:6" ht="15">
      <c r="A59" s="125" t="s">
        <v>188</v>
      </c>
      <c r="B59" s="125" t="s">
        <v>253</v>
      </c>
      <c r="C59" s="126">
        <v>3425765.7</v>
      </c>
      <c r="D59" s="126">
        <v>3338913.15</v>
      </c>
      <c r="E59" s="126">
        <v>86852.55</v>
      </c>
      <c r="F59" s="109"/>
    </row>
    <row r="60" spans="1:6" ht="15">
      <c r="A60" s="124" t="s">
        <v>348</v>
      </c>
      <c r="B60" s="124" t="s">
        <v>203</v>
      </c>
      <c r="C60" s="122"/>
      <c r="D60" s="122"/>
      <c r="E60" s="122"/>
      <c r="F60" s="108"/>
    </row>
    <row r="61" spans="1:6" ht="15">
      <c r="A61" s="125" t="s">
        <v>348</v>
      </c>
      <c r="B61" s="125" t="s">
        <v>254</v>
      </c>
      <c r="C61" s="122"/>
      <c r="D61" s="122"/>
      <c r="E61" s="122"/>
      <c r="F61" s="108"/>
    </row>
    <row r="62" spans="1:6" ht="15">
      <c r="A62" s="124" t="s">
        <v>348</v>
      </c>
      <c r="B62" s="124" t="s">
        <v>203</v>
      </c>
      <c r="C62" s="122"/>
      <c r="D62" s="122"/>
      <c r="E62" s="122"/>
      <c r="F62" s="108"/>
    </row>
    <row r="63" spans="1:6" ht="15">
      <c r="A63" s="125" t="s">
        <v>189</v>
      </c>
      <c r="B63" s="125" t="s">
        <v>300</v>
      </c>
      <c r="C63" s="122"/>
      <c r="D63" s="122"/>
      <c r="E63" s="122"/>
      <c r="F63" s="108"/>
    </row>
    <row r="64" spans="1:6" ht="15">
      <c r="A64" s="124" t="s">
        <v>301</v>
      </c>
      <c r="B64" s="124" t="s">
        <v>338</v>
      </c>
      <c r="C64" s="122"/>
      <c r="D64" s="122"/>
      <c r="E64" s="122"/>
      <c r="F64" s="108"/>
    </row>
    <row r="65" spans="1:6" ht="15">
      <c r="A65" s="124" t="s">
        <v>348</v>
      </c>
      <c r="B65" s="124" t="s">
        <v>203</v>
      </c>
      <c r="C65" s="122"/>
      <c r="D65" s="122"/>
      <c r="E65" s="122"/>
      <c r="F65" s="108"/>
    </row>
    <row r="66" spans="1:6" ht="15">
      <c r="A66" s="125" t="s">
        <v>190</v>
      </c>
      <c r="B66" s="125" t="s">
        <v>302</v>
      </c>
      <c r="C66" s="126">
        <v>7754419.09</v>
      </c>
      <c r="D66" s="126">
        <v>6793966.65</v>
      </c>
      <c r="E66" s="126">
        <v>960452.44</v>
      </c>
      <c r="F66" s="109"/>
    </row>
    <row r="67" spans="1:6" ht="15">
      <c r="A67" s="125" t="s">
        <v>349</v>
      </c>
      <c r="B67" s="125" t="s">
        <v>339</v>
      </c>
      <c r="C67" s="122"/>
      <c r="D67" s="122"/>
      <c r="E67" s="122"/>
      <c r="F67" s="108"/>
    </row>
    <row r="68" spans="1:6" ht="15">
      <c r="A68" s="124" t="s">
        <v>349</v>
      </c>
      <c r="B68" s="124" t="s">
        <v>338</v>
      </c>
      <c r="C68" s="122"/>
      <c r="D68" s="122"/>
      <c r="E68" s="122"/>
      <c r="F68" s="108"/>
    </row>
    <row r="69" spans="1:6" ht="15">
      <c r="A69" s="124" t="s">
        <v>191</v>
      </c>
      <c r="B69" s="124" t="s">
        <v>255</v>
      </c>
      <c r="C69" s="127">
        <v>7411725.73</v>
      </c>
      <c r="D69" s="127">
        <v>6369438.25</v>
      </c>
      <c r="E69" s="127">
        <v>1042287.48</v>
      </c>
      <c r="F69" s="110"/>
    </row>
    <row r="70" spans="1:6" ht="15">
      <c r="A70" s="124" t="s">
        <v>349</v>
      </c>
      <c r="B70" s="124" t="s">
        <v>340</v>
      </c>
      <c r="C70" s="122"/>
      <c r="D70" s="122"/>
      <c r="E70" s="122"/>
      <c r="F70" s="108"/>
    </row>
    <row r="71" spans="1:6" ht="15">
      <c r="A71" s="124" t="s">
        <v>192</v>
      </c>
      <c r="B71" s="124" t="s">
        <v>256</v>
      </c>
      <c r="C71" s="127">
        <v>339500.61</v>
      </c>
      <c r="D71" s="127">
        <v>420925.73</v>
      </c>
      <c r="E71" s="127">
        <v>-81425.12</v>
      </c>
      <c r="F71" s="110"/>
    </row>
    <row r="72" spans="1:6" ht="15">
      <c r="A72" s="124" t="s">
        <v>349</v>
      </c>
      <c r="B72" s="124" t="s">
        <v>340</v>
      </c>
      <c r="C72" s="122"/>
      <c r="D72" s="122"/>
      <c r="E72" s="122"/>
      <c r="F72" s="108"/>
    </row>
    <row r="73" spans="1:6" ht="15">
      <c r="A73" s="124" t="s">
        <v>262</v>
      </c>
      <c r="B73" s="124" t="s">
        <v>303</v>
      </c>
      <c r="C73" s="127">
        <v>3192.75</v>
      </c>
      <c r="D73" s="127">
        <v>3602.67</v>
      </c>
      <c r="E73" s="127">
        <v>-409.92</v>
      </c>
      <c r="F73" s="108"/>
    </row>
    <row r="74" spans="1:6" ht="15">
      <c r="A74" s="124" t="s">
        <v>349</v>
      </c>
      <c r="B74" s="124" t="s">
        <v>340</v>
      </c>
      <c r="C74" s="127">
        <v>3192.75</v>
      </c>
      <c r="D74" s="127">
        <v>3602.67</v>
      </c>
      <c r="E74" s="127">
        <v>-409.92</v>
      </c>
      <c r="F74" s="108"/>
    </row>
    <row r="75" spans="1:6" ht="15">
      <c r="A75" s="124" t="s">
        <v>348</v>
      </c>
      <c r="B75" s="124" t="s">
        <v>203</v>
      </c>
      <c r="C75" s="122"/>
      <c r="D75" s="122"/>
      <c r="E75" s="122"/>
      <c r="F75" s="108"/>
    </row>
    <row r="76" spans="1:6" ht="15">
      <c r="A76" s="125" t="s">
        <v>345</v>
      </c>
      <c r="B76" s="125" t="s">
        <v>341</v>
      </c>
      <c r="C76" s="126">
        <v>700000</v>
      </c>
      <c r="D76" s="126">
        <v>700000</v>
      </c>
      <c r="E76" s="122"/>
      <c r="F76" s="108"/>
    </row>
    <row r="77" spans="1:6" ht="15">
      <c r="A77" s="124" t="s">
        <v>348</v>
      </c>
      <c r="B77" s="124" t="s">
        <v>203</v>
      </c>
      <c r="C77" s="122"/>
      <c r="D77" s="122"/>
      <c r="E77" s="122"/>
      <c r="F77" s="108"/>
    </row>
    <row r="78" spans="1:6" ht="15">
      <c r="A78" s="125" t="s">
        <v>193</v>
      </c>
      <c r="B78" s="125" t="s">
        <v>263</v>
      </c>
      <c r="C78" s="122"/>
      <c r="D78" s="126">
        <v>27111.84</v>
      </c>
      <c r="E78" s="126">
        <v>-27111.84</v>
      </c>
      <c r="F78" s="109"/>
    </row>
    <row r="79" spans="1:6" ht="15">
      <c r="A79" s="124" t="s">
        <v>348</v>
      </c>
      <c r="B79" s="124" t="s">
        <v>203</v>
      </c>
      <c r="C79" s="122"/>
      <c r="D79" s="122"/>
      <c r="E79" s="122"/>
      <c r="F79" s="108"/>
    </row>
    <row r="80" spans="1:6" ht="15">
      <c r="A80" s="125" t="s">
        <v>194</v>
      </c>
      <c r="B80" s="125" t="s">
        <v>264</v>
      </c>
      <c r="C80" s="126">
        <v>633121.41</v>
      </c>
      <c r="D80" s="126">
        <v>13176.35</v>
      </c>
      <c r="E80" s="126">
        <v>619945.06</v>
      </c>
      <c r="F80" s="109"/>
    </row>
    <row r="81" spans="1:6" ht="15">
      <c r="A81" s="125" t="s">
        <v>348</v>
      </c>
      <c r="B81" s="125" t="s">
        <v>342</v>
      </c>
      <c r="C81" s="122"/>
      <c r="D81" s="122"/>
      <c r="E81" s="122"/>
      <c r="F81" s="108"/>
    </row>
    <row r="82" spans="1:6" ht="15">
      <c r="A82" s="124" t="s">
        <v>348</v>
      </c>
      <c r="B82" s="124" t="s">
        <v>203</v>
      </c>
      <c r="C82" s="122"/>
      <c r="D82" s="122"/>
      <c r="E82" s="122"/>
      <c r="F82" s="108"/>
    </row>
    <row r="83" spans="1:6" ht="15">
      <c r="A83" s="125" t="s">
        <v>195</v>
      </c>
      <c r="B83" s="125" t="s">
        <v>265</v>
      </c>
      <c r="C83" s="126">
        <v>666094.13</v>
      </c>
      <c r="D83" s="126">
        <v>525384.78</v>
      </c>
      <c r="E83" s="126">
        <v>140709.35</v>
      </c>
      <c r="F83" s="109"/>
    </row>
    <row r="84" spans="1:6" ht="15">
      <c r="A84" s="124" t="s">
        <v>348</v>
      </c>
      <c r="B84" s="124" t="s">
        <v>203</v>
      </c>
      <c r="C84" s="122"/>
      <c r="D84" s="122"/>
      <c r="E84" s="122"/>
      <c r="F84" s="108"/>
    </row>
    <row r="85" spans="1:6" ht="15">
      <c r="A85" s="125" t="s">
        <v>196</v>
      </c>
      <c r="B85" s="125" t="s">
        <v>266</v>
      </c>
      <c r="C85" s="126">
        <v>26810.51</v>
      </c>
      <c r="D85" s="126">
        <v>75.36</v>
      </c>
      <c r="E85" s="126">
        <v>26735.15</v>
      </c>
      <c r="F85" s="109"/>
    </row>
    <row r="86" spans="1:6" ht="15">
      <c r="A86" s="124" t="s">
        <v>348</v>
      </c>
      <c r="B86" s="124" t="s">
        <v>203</v>
      </c>
      <c r="C86" s="122"/>
      <c r="D86" s="122"/>
      <c r="E86" s="122"/>
      <c r="F86" s="108"/>
    </row>
    <row r="87" spans="1:6" ht="15">
      <c r="A87" s="125" t="s">
        <v>197</v>
      </c>
      <c r="B87" s="125" t="s">
        <v>267</v>
      </c>
      <c r="C87" s="122"/>
      <c r="D87" s="122"/>
      <c r="E87" s="122"/>
      <c r="F87" s="108"/>
    </row>
    <row r="88" spans="1:6" ht="15">
      <c r="A88" s="125" t="s">
        <v>348</v>
      </c>
      <c r="B88" s="125" t="s">
        <v>343</v>
      </c>
      <c r="C88" s="122"/>
      <c r="D88" s="122"/>
      <c r="E88" s="122"/>
      <c r="F88" s="108"/>
    </row>
    <row r="89" spans="1:6" ht="15">
      <c r="A89" s="124" t="s">
        <v>348</v>
      </c>
      <c r="B89" s="124" t="s">
        <v>203</v>
      </c>
      <c r="C89" s="122"/>
      <c r="D89" s="122"/>
      <c r="E89" s="122"/>
      <c r="F89" s="108"/>
    </row>
    <row r="90" spans="1:6" ht="15">
      <c r="A90" s="125" t="s">
        <v>198</v>
      </c>
      <c r="B90" s="125" t="s">
        <v>268</v>
      </c>
      <c r="C90" s="126">
        <v>1363963.5</v>
      </c>
      <c r="D90" s="126">
        <v>1621499.9</v>
      </c>
      <c r="E90" s="126">
        <v>-257536.4</v>
      </c>
      <c r="F90" s="109"/>
    </row>
    <row r="91" spans="1:6" ht="15">
      <c r="A91" s="124" t="s">
        <v>348</v>
      </c>
      <c r="B91" s="124" t="s">
        <v>203</v>
      </c>
      <c r="C91" s="122"/>
      <c r="D91" s="122"/>
      <c r="E91" s="122"/>
      <c r="F91" s="108"/>
    </row>
    <row r="92" spans="1:6" ht="15">
      <c r="A92" s="125" t="s">
        <v>199</v>
      </c>
      <c r="B92" s="125" t="s">
        <v>257</v>
      </c>
      <c r="C92" s="126">
        <v>11144408.64</v>
      </c>
      <c r="D92" s="126">
        <v>9681214.88</v>
      </c>
      <c r="E92" s="126">
        <v>1463193.76</v>
      </c>
      <c r="F92" s="109"/>
    </row>
    <row r="93" spans="1:6" ht="15">
      <c r="A93" s="124" t="s">
        <v>348</v>
      </c>
      <c r="B93" s="124" t="s">
        <v>203</v>
      </c>
      <c r="C93" s="122"/>
      <c r="D93" s="122"/>
      <c r="E93" s="122"/>
      <c r="F93" s="108"/>
    </row>
    <row r="94" spans="1:6" ht="15">
      <c r="A94" s="125" t="s">
        <v>200</v>
      </c>
      <c r="B94" s="125" t="s">
        <v>258</v>
      </c>
      <c r="C94" s="126">
        <v>613388.32</v>
      </c>
      <c r="D94" s="126">
        <v>527222.93</v>
      </c>
      <c r="E94" s="126">
        <v>86165.39</v>
      </c>
      <c r="F94" s="109"/>
    </row>
    <row r="95" spans="1:6" ht="15">
      <c r="A95" s="124" t="s">
        <v>348</v>
      </c>
      <c r="B95" s="124" t="s">
        <v>203</v>
      </c>
      <c r="C95" s="122"/>
      <c r="D95" s="122"/>
      <c r="E95" s="122"/>
      <c r="F95" s="108"/>
    </row>
    <row r="96" spans="1:6" ht="15">
      <c r="A96" s="125" t="s">
        <v>183</v>
      </c>
      <c r="B96" s="125" t="s">
        <v>259</v>
      </c>
      <c r="C96" s="126">
        <v>47268994.37</v>
      </c>
      <c r="D96" s="126">
        <v>45649772.87</v>
      </c>
      <c r="E96" s="126">
        <v>1619221.5</v>
      </c>
      <c r="F96" s="109"/>
    </row>
    <row r="97" spans="1:6" ht="15">
      <c r="A97" s="124" t="s">
        <v>348</v>
      </c>
      <c r="B97" s="124" t="s">
        <v>203</v>
      </c>
      <c r="C97" s="111"/>
      <c r="D97" s="111"/>
      <c r="E97" s="111"/>
      <c r="F97" s="108"/>
    </row>
    <row r="98" spans="1:6" ht="15">
      <c r="A98" s="124" t="s">
        <v>348</v>
      </c>
      <c r="B98" s="124" t="s">
        <v>203</v>
      </c>
      <c r="C98" s="111"/>
      <c r="D98" s="111"/>
      <c r="E98" s="111"/>
      <c r="F98" s="108"/>
    </row>
    <row r="99" spans="1:6" ht="15">
      <c r="A99" s="124" t="s">
        <v>348</v>
      </c>
      <c r="B99" s="124" t="s">
        <v>203</v>
      </c>
      <c r="C99" s="111"/>
      <c r="D99" s="111"/>
      <c r="E99" s="111"/>
      <c r="F99" s="108"/>
    </row>
    <row r="100" spans="1:6" ht="15">
      <c r="A100" s="124" t="s">
        <v>348</v>
      </c>
      <c r="B100" s="124" t="s">
        <v>203</v>
      </c>
      <c r="C100" s="111"/>
      <c r="D100" s="111"/>
      <c r="E100" s="111"/>
      <c r="F100" s="108"/>
    </row>
    <row r="101" spans="1:6" ht="15">
      <c r="A101" s="124" t="s">
        <v>348</v>
      </c>
      <c r="B101" s="124" t="s">
        <v>203</v>
      </c>
      <c r="C101" s="111"/>
      <c r="D101" s="111"/>
      <c r="E101" s="111"/>
      <c r="F101" s="108"/>
    </row>
    <row r="102" spans="1:6" ht="15">
      <c r="A102" s="124" t="s">
        <v>348</v>
      </c>
      <c r="B102" s="124" t="s">
        <v>203</v>
      </c>
      <c r="C102" s="111"/>
      <c r="D102" s="111"/>
      <c r="E102" s="111"/>
      <c r="F102" s="108"/>
    </row>
    <row r="103" spans="1:6" ht="15">
      <c r="A103" s="124" t="s">
        <v>348</v>
      </c>
      <c r="B103" s="124" t="s">
        <v>203</v>
      </c>
      <c r="C103" s="111"/>
      <c r="D103" s="111"/>
      <c r="E103" s="111"/>
      <c r="F103" s="108"/>
    </row>
    <row r="104" spans="1:5" ht="15">
      <c r="A104" s="96"/>
      <c r="B104" s="96"/>
      <c r="C104" s="96"/>
      <c r="D104" s="96"/>
      <c r="E104" s="96"/>
    </row>
    <row r="105" spans="1:5" ht="15">
      <c r="A105" s="96"/>
      <c r="B105" s="96"/>
      <c r="C105" s="97"/>
      <c r="D105" s="97"/>
      <c r="E105" s="97"/>
    </row>
    <row r="106" spans="1:5" ht="15">
      <c r="A106" s="96"/>
      <c r="B106" s="96"/>
      <c r="C106" s="96"/>
      <c r="D106" s="96"/>
      <c r="E106" s="96"/>
    </row>
    <row r="107" spans="1:5" ht="15">
      <c r="A107" s="96"/>
      <c r="B107" s="96"/>
      <c r="C107" s="97"/>
      <c r="D107" s="97"/>
      <c r="E107" s="97"/>
    </row>
    <row r="108" spans="1:5" ht="15">
      <c r="A108" s="96"/>
      <c r="B108" s="96"/>
      <c r="C108" s="96"/>
      <c r="D108" s="96"/>
      <c r="E108" s="96"/>
    </row>
    <row r="109" spans="1:5" ht="15">
      <c r="A109" s="96"/>
      <c r="B109" s="96"/>
      <c r="C109" s="96"/>
      <c r="D109" s="96"/>
      <c r="E109" s="96"/>
    </row>
    <row r="110" spans="1:5" ht="15">
      <c r="A110" s="96"/>
      <c r="B110" s="96"/>
      <c r="C110" s="96"/>
      <c r="D110" s="96"/>
      <c r="E110" s="96"/>
    </row>
    <row r="111" spans="1:5" ht="15">
      <c r="A111" s="96"/>
      <c r="B111" s="96"/>
      <c r="C111" s="97"/>
      <c r="D111" s="97"/>
      <c r="E111" s="97"/>
    </row>
    <row r="112" spans="1:5" ht="15">
      <c r="A112" s="96"/>
      <c r="B112" s="96"/>
      <c r="C112" s="96"/>
      <c r="D112" s="96"/>
      <c r="E112" s="96"/>
    </row>
    <row r="113" spans="1:5" ht="15">
      <c r="A113" s="96"/>
      <c r="B113" s="96"/>
      <c r="C113" s="96"/>
      <c r="D113" s="96"/>
      <c r="E113" s="96"/>
    </row>
    <row r="114" spans="1:5" ht="15">
      <c r="A114" s="96"/>
      <c r="B114" s="96"/>
      <c r="C114" s="96"/>
      <c r="D114" s="96"/>
      <c r="E114" s="96"/>
    </row>
    <row r="115" spans="1:5" ht="15">
      <c r="A115" s="96"/>
      <c r="B115" s="96"/>
      <c r="C115" s="96"/>
      <c r="D115" s="96"/>
      <c r="E115" s="96"/>
    </row>
    <row r="116" spans="1:5" ht="15">
      <c r="A116" s="96"/>
      <c r="B116" s="96"/>
      <c r="C116" s="96"/>
      <c r="D116" s="96"/>
      <c r="E116" s="96"/>
    </row>
    <row r="117" spans="1:5" ht="15">
      <c r="A117" s="96"/>
      <c r="B117" s="96"/>
      <c r="C117" s="96"/>
      <c r="D117" s="96"/>
      <c r="E117" s="96"/>
    </row>
    <row r="118" spans="1:5" ht="15">
      <c r="A118" s="96"/>
      <c r="B118" s="96"/>
      <c r="C118" s="96"/>
      <c r="D118" s="96"/>
      <c r="E118" s="96"/>
    </row>
    <row r="119" spans="1:5" ht="15">
      <c r="A119" s="96"/>
      <c r="B119" s="96"/>
      <c r="C119" s="96"/>
      <c r="D119" s="96"/>
      <c r="E119" s="96"/>
    </row>
    <row r="120" spans="1:5" ht="15">
      <c r="A120" s="96"/>
      <c r="B120" s="96"/>
      <c r="C120" s="97"/>
      <c r="D120" s="97"/>
      <c r="E120" s="97"/>
    </row>
    <row r="121" spans="1:5" ht="15">
      <c r="A121" s="96"/>
      <c r="B121" s="96"/>
      <c r="C121" s="96"/>
      <c r="D121" s="96"/>
      <c r="E121" s="96"/>
    </row>
    <row r="122" spans="1:5" ht="15">
      <c r="A122" s="96"/>
      <c r="B122" s="96"/>
      <c r="C122" s="97"/>
      <c r="D122" s="97"/>
      <c r="E122" s="97"/>
    </row>
    <row r="123" spans="1:5" ht="15">
      <c r="A123" s="96"/>
      <c r="B123" s="96"/>
      <c r="C123" s="96"/>
      <c r="D123" s="96"/>
      <c r="E123" s="96"/>
    </row>
    <row r="124" spans="1:5" ht="15">
      <c r="A124" s="96"/>
      <c r="B124" s="96"/>
      <c r="C124" s="96"/>
      <c r="D124" s="96"/>
      <c r="E124" s="96"/>
    </row>
    <row r="125" spans="1:5" ht="15">
      <c r="A125" s="96"/>
      <c r="B125" s="96"/>
      <c r="C125" s="96"/>
      <c r="D125" s="96"/>
      <c r="E125" s="96"/>
    </row>
    <row r="126" spans="1:5" ht="15">
      <c r="A126" s="96"/>
      <c r="B126" s="96"/>
      <c r="C126" s="96"/>
      <c r="D126" s="96"/>
      <c r="E126" s="96"/>
    </row>
    <row r="127" spans="1:5" ht="15">
      <c r="A127" s="96"/>
      <c r="B127" s="96"/>
      <c r="C127" s="96"/>
      <c r="D127" s="96"/>
      <c r="E127" s="96"/>
    </row>
    <row r="128" spans="1:5" ht="15">
      <c r="A128" s="96"/>
      <c r="B128" s="96"/>
      <c r="C128" s="96"/>
      <c r="D128" s="96"/>
      <c r="E128" s="96"/>
    </row>
    <row r="129" spans="1:5" ht="15">
      <c r="A129" s="96"/>
      <c r="B129" s="96"/>
      <c r="C129" s="97"/>
      <c r="D129" s="97"/>
      <c r="E129" s="97"/>
    </row>
    <row r="130" spans="1:5" ht="15">
      <c r="A130" s="96"/>
      <c r="B130" s="96"/>
      <c r="C130" s="96"/>
      <c r="D130" s="96"/>
      <c r="E130" s="96"/>
    </row>
    <row r="131" spans="1:5" ht="15">
      <c r="A131" s="96"/>
      <c r="B131" s="96"/>
      <c r="C131" s="96"/>
      <c r="D131" s="96"/>
      <c r="E131" s="96"/>
    </row>
    <row r="132" spans="1:5" ht="15">
      <c r="A132" s="96"/>
      <c r="B132" s="96"/>
      <c r="C132" s="97"/>
      <c r="D132" s="97"/>
      <c r="E132" s="97"/>
    </row>
    <row r="133" spans="1:5" ht="15">
      <c r="A133" s="96"/>
      <c r="B133" s="96"/>
      <c r="C133" s="96"/>
      <c r="D133" s="96"/>
      <c r="E133" s="96"/>
    </row>
    <row r="134" spans="1:5" ht="15">
      <c r="A134" s="96"/>
      <c r="B134" s="96"/>
      <c r="C134" s="97"/>
      <c r="D134" s="97"/>
      <c r="E134" s="97"/>
    </row>
    <row r="135" spans="1:5" ht="15">
      <c r="A135" s="96"/>
      <c r="B135" s="96"/>
      <c r="C135" s="96"/>
      <c r="D135" s="96"/>
      <c r="E135" s="96"/>
    </row>
    <row r="136" spans="1:5" ht="15">
      <c r="A136" s="96"/>
      <c r="B136" s="96"/>
      <c r="C136" s="97"/>
      <c r="D136" s="97"/>
      <c r="E136" s="96"/>
    </row>
    <row r="137" spans="1:5" ht="15">
      <c r="A137" s="96"/>
      <c r="B137" s="96"/>
      <c r="C137" s="97"/>
      <c r="D137" s="97"/>
      <c r="E137" s="96"/>
    </row>
    <row r="138" spans="1:5" ht="15">
      <c r="A138" s="96"/>
      <c r="B138" s="96"/>
      <c r="C138" s="96"/>
      <c r="D138" s="96"/>
      <c r="E138" s="96"/>
    </row>
    <row r="139" spans="1:5" ht="15">
      <c r="A139" s="96"/>
      <c r="B139" s="96"/>
      <c r="C139" s="97"/>
      <c r="D139" s="97"/>
      <c r="E139" s="97"/>
    </row>
    <row r="140" spans="1:5" ht="15">
      <c r="A140" s="96"/>
      <c r="B140" s="96"/>
      <c r="C140" s="96"/>
      <c r="D140" s="96"/>
      <c r="E140" s="96"/>
    </row>
    <row r="141" spans="1:5" ht="15">
      <c r="A141" s="96"/>
      <c r="B141" s="96"/>
      <c r="C141" s="97"/>
      <c r="D141" s="96"/>
      <c r="E141" s="97"/>
    </row>
    <row r="142" spans="1:5" ht="15">
      <c r="A142" s="96"/>
      <c r="B142" s="96"/>
      <c r="C142" s="96"/>
      <c r="D142" s="96"/>
      <c r="E142" s="96"/>
    </row>
    <row r="143" spans="1:5" ht="15">
      <c r="A143" s="96"/>
      <c r="B143" s="96"/>
      <c r="C143" s="97"/>
      <c r="D143" s="97"/>
      <c r="E143" s="97"/>
    </row>
    <row r="144" spans="1:5" ht="15">
      <c r="A144" s="96"/>
      <c r="B144" s="96"/>
      <c r="C144" s="96"/>
      <c r="D144" s="96"/>
      <c r="E144" s="96"/>
    </row>
    <row r="145" spans="1:5" ht="15">
      <c r="A145" s="96"/>
      <c r="B145" s="96"/>
      <c r="C145" s="96"/>
      <c r="D145" s="96"/>
      <c r="E145" s="96"/>
    </row>
    <row r="146" spans="1:5" ht="15">
      <c r="A146" s="96"/>
      <c r="B146" s="96"/>
      <c r="C146" s="97"/>
      <c r="D146" s="97"/>
      <c r="E146" s="97"/>
    </row>
    <row r="147" spans="1:5" ht="15">
      <c r="A147" s="96"/>
      <c r="B147" s="96"/>
      <c r="C147" s="96"/>
      <c r="D147" s="96"/>
      <c r="E147" s="96"/>
    </row>
    <row r="148" spans="1:5" ht="15">
      <c r="A148" s="96"/>
      <c r="B148" s="96"/>
      <c r="C148" s="97"/>
      <c r="D148" s="97"/>
      <c r="E148" s="97"/>
    </row>
    <row r="149" spans="1:5" ht="15">
      <c r="A149" s="96"/>
      <c r="B149" s="96"/>
      <c r="C149" s="96"/>
      <c r="D149" s="96"/>
      <c r="E149" s="96"/>
    </row>
    <row r="150" spans="1:5" ht="15">
      <c r="A150" s="96"/>
      <c r="B150" s="96"/>
      <c r="C150" s="96"/>
      <c r="D150" s="96"/>
      <c r="E150" s="96"/>
    </row>
    <row r="151" spans="1:5" ht="15">
      <c r="A151" s="96"/>
      <c r="B151" s="96"/>
      <c r="C151" s="96"/>
      <c r="D151" s="96"/>
      <c r="E151" s="96"/>
    </row>
    <row r="152" spans="1:5" ht="15">
      <c r="A152" s="96"/>
      <c r="B152" s="96"/>
      <c r="C152" s="96"/>
      <c r="D152" s="96"/>
      <c r="E152" s="96"/>
    </row>
    <row r="153" spans="1:5" ht="15">
      <c r="A153" s="96"/>
      <c r="B153" s="96"/>
      <c r="C153" s="97"/>
      <c r="D153" s="97"/>
      <c r="E153" s="97"/>
    </row>
    <row r="154" spans="1:5" ht="15">
      <c r="A154" s="96"/>
      <c r="B154" s="96"/>
      <c r="C154" s="96"/>
      <c r="D154" s="96"/>
      <c r="E154" s="96"/>
    </row>
    <row r="155" spans="1:5" ht="15">
      <c r="A155" s="96"/>
      <c r="B155" s="96"/>
      <c r="C155" s="97"/>
      <c r="D155" s="97"/>
      <c r="E155" s="97"/>
    </row>
    <row r="156" spans="1:5" ht="15">
      <c r="A156" s="96"/>
      <c r="B156" s="96"/>
      <c r="C156" s="96"/>
      <c r="D156" s="96"/>
      <c r="E156" s="96"/>
    </row>
    <row r="157" spans="1:5" ht="15">
      <c r="A157" s="96"/>
      <c r="B157" s="96"/>
      <c r="C157" s="97"/>
      <c r="D157" s="97"/>
      <c r="E157" s="97"/>
    </row>
    <row r="158" spans="1:5" ht="15">
      <c r="A158" s="96"/>
      <c r="B158" s="96"/>
      <c r="C158" s="96"/>
      <c r="D158" s="96"/>
      <c r="E158" s="96"/>
    </row>
    <row r="159" spans="1:5" ht="15">
      <c r="A159" s="96"/>
      <c r="B159" s="96"/>
      <c r="C159" s="97"/>
      <c r="D159" s="97"/>
      <c r="E159" s="97"/>
    </row>
    <row r="160" spans="1:5" ht="15">
      <c r="A160" s="96"/>
      <c r="B160" s="96"/>
      <c r="C160" s="96"/>
      <c r="D160" s="96"/>
      <c r="E160" s="96"/>
    </row>
    <row r="161" spans="1:5" ht="15">
      <c r="A161" s="96"/>
      <c r="B161" s="96"/>
      <c r="C161" s="96"/>
      <c r="D161" s="96"/>
      <c r="E161" s="96"/>
    </row>
    <row r="162" spans="1:5" ht="15">
      <c r="A162" s="96"/>
      <c r="B162" s="96"/>
      <c r="C162" s="96"/>
      <c r="D162" s="96"/>
      <c r="E162" s="96"/>
    </row>
    <row r="163" spans="1:5" ht="15">
      <c r="A163" s="96"/>
      <c r="B163" s="96"/>
      <c r="C163" s="96"/>
      <c r="D163" s="96"/>
      <c r="E163" s="96"/>
    </row>
    <row r="164" spans="1:5" ht="15">
      <c r="A164" s="96"/>
      <c r="B164" s="96"/>
      <c r="C164" s="96"/>
      <c r="D164" s="96"/>
      <c r="E164" s="96"/>
    </row>
    <row r="165" spans="1:5" ht="15">
      <c r="A165" s="96"/>
      <c r="B165" s="96"/>
      <c r="C165" s="96"/>
      <c r="D165" s="96"/>
      <c r="E165" s="96"/>
    </row>
    <row r="166" spans="1:5" ht="15">
      <c r="A166" s="96"/>
      <c r="B166" s="96"/>
      <c r="C166" s="96"/>
      <c r="D166" s="96"/>
      <c r="E166" s="9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B1">
      <selection activeCell="B1" sqref="A1:IV16384"/>
    </sheetView>
  </sheetViews>
  <sheetFormatPr defaultColWidth="11.421875" defaultRowHeight="12.75"/>
  <cols>
    <col min="1" max="1" width="16.7109375" style="0" bestFit="1" customWidth="1"/>
    <col min="2" max="2" width="81.00390625" style="0" bestFit="1" customWidth="1"/>
    <col min="3" max="3" width="21.8515625" style="0" bestFit="1" customWidth="1"/>
    <col min="4" max="4" width="14.140625" style="0" bestFit="1" customWidth="1"/>
    <col min="5" max="5" width="11.8515625" style="0" bestFit="1" customWidth="1"/>
    <col min="6" max="6" width="10.8515625" style="0" bestFit="1" customWidth="1"/>
    <col min="7" max="7" width="13.28125" style="0" bestFit="1" customWidth="1"/>
    <col min="8" max="8" width="12.7109375" style="0" bestFit="1" customWidth="1"/>
    <col min="9" max="10" width="21.00390625" style="0" bestFit="1" customWidth="1"/>
    <col min="11" max="11" width="16.28125" style="0" bestFit="1" customWidth="1"/>
  </cols>
  <sheetData>
    <row r="1" spans="1:11" ht="15">
      <c r="A1" s="63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62"/>
      <c r="B2" s="62"/>
      <c r="C2" s="61"/>
      <c r="D2" s="61"/>
      <c r="E2" s="61"/>
      <c r="F2" s="61"/>
      <c r="G2" s="61"/>
      <c r="H2" s="61"/>
      <c r="I2" s="61"/>
      <c r="J2" s="61"/>
      <c r="K2" s="61"/>
    </row>
    <row r="4" spans="1:11" ht="15">
      <c r="A4" s="62"/>
      <c r="B4" s="62"/>
      <c r="C4" s="61"/>
      <c r="D4" s="61"/>
      <c r="E4" s="61"/>
      <c r="F4" s="61"/>
      <c r="G4" s="61"/>
      <c r="H4" s="61"/>
      <c r="I4" s="61"/>
      <c r="J4" s="61"/>
      <c r="K4" s="61"/>
    </row>
    <row r="6" spans="1:11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62"/>
      <c r="B7" s="79"/>
      <c r="C7" s="64"/>
      <c r="D7" s="64"/>
      <c r="E7" s="62"/>
      <c r="F7" s="62"/>
      <c r="G7" s="62"/>
      <c r="H7" s="62"/>
      <c r="I7" s="64"/>
      <c r="J7" s="64"/>
      <c r="K7" s="64"/>
    </row>
    <row r="8" spans="1:11" ht="15">
      <c r="A8" s="62"/>
      <c r="B8" s="79"/>
      <c r="C8" s="64"/>
      <c r="D8" s="64"/>
      <c r="E8" s="62"/>
      <c r="F8" s="62"/>
      <c r="G8" s="62"/>
      <c r="H8" s="62"/>
      <c r="I8" s="64"/>
      <c r="J8" s="64"/>
      <c r="K8" s="64"/>
    </row>
    <row r="9" spans="1:11" ht="15">
      <c r="A9" s="62"/>
      <c r="B9" s="79"/>
      <c r="C9" s="64"/>
      <c r="D9" s="64"/>
      <c r="E9" s="64"/>
      <c r="F9" s="62"/>
      <c r="G9" s="62"/>
      <c r="H9" s="62"/>
      <c r="I9" s="64"/>
      <c r="J9" s="64"/>
      <c r="K9" s="64"/>
    </row>
    <row r="10" spans="1:11" ht="15">
      <c r="A10" s="62"/>
      <c r="B10" s="79"/>
      <c r="C10" s="64"/>
      <c r="D10" s="64"/>
      <c r="E10" s="62"/>
      <c r="F10" s="62"/>
      <c r="G10" s="62"/>
      <c r="H10" s="62"/>
      <c r="I10" s="64"/>
      <c r="J10" s="64"/>
      <c r="K10" s="64"/>
    </row>
    <row r="11" spans="1:11" ht="15">
      <c r="A11" s="62"/>
      <c r="B11" s="79"/>
      <c r="C11" s="64"/>
      <c r="D11" s="64"/>
      <c r="E11" s="62"/>
      <c r="F11" s="62"/>
      <c r="G11" s="62"/>
      <c r="H11" s="62"/>
      <c r="I11" s="64"/>
      <c r="J11" s="64"/>
      <c r="K11" s="64"/>
    </row>
    <row r="12" spans="1:11" ht="15">
      <c r="A12" s="62"/>
      <c r="B12" s="79"/>
      <c r="C12" s="64"/>
      <c r="D12" s="64"/>
      <c r="E12" s="62"/>
      <c r="F12" s="62"/>
      <c r="G12" s="62"/>
      <c r="H12" s="62"/>
      <c r="I12" s="64"/>
      <c r="J12" s="64"/>
      <c r="K12" s="64"/>
    </row>
    <row r="13" spans="1:11" ht="15">
      <c r="A13" s="62"/>
      <c r="B13" s="79"/>
      <c r="C13" s="64"/>
      <c r="D13" s="64"/>
      <c r="E13" s="64"/>
      <c r="F13" s="62"/>
      <c r="G13" s="62"/>
      <c r="H13" s="62"/>
      <c r="I13" s="64"/>
      <c r="J13" s="64"/>
      <c r="K13" s="64"/>
    </row>
    <row r="14" spans="1:11" ht="15">
      <c r="A14" s="62"/>
      <c r="B14" s="79"/>
      <c r="C14" s="64"/>
      <c r="D14" s="64"/>
      <c r="E14" s="62"/>
      <c r="F14" s="62"/>
      <c r="G14" s="62"/>
      <c r="H14" s="62"/>
      <c r="I14" s="64"/>
      <c r="J14" s="64"/>
      <c r="K14" s="64"/>
    </row>
    <row r="15" spans="1:11" ht="15">
      <c r="A15" s="62"/>
      <c r="B15" s="79"/>
      <c r="C15" s="64"/>
      <c r="D15" s="64"/>
      <c r="E15" s="62"/>
      <c r="F15" s="62"/>
      <c r="G15" s="62"/>
      <c r="H15" s="62"/>
      <c r="I15" s="64"/>
      <c r="J15" s="64"/>
      <c r="K15" s="64"/>
    </row>
    <row r="16" spans="1:11" ht="15">
      <c r="A16" s="65"/>
      <c r="B16" s="65"/>
      <c r="C16" s="66"/>
      <c r="D16" s="66"/>
      <c r="E16" s="62"/>
      <c r="F16" s="62"/>
      <c r="G16" s="62"/>
      <c r="H16" s="62"/>
      <c r="I16" s="66"/>
      <c r="J16" s="66"/>
      <c r="K16" s="66"/>
    </row>
    <row r="17" spans="1:11" ht="15">
      <c r="A17" s="62"/>
      <c r="B17" s="62"/>
      <c r="C17" s="64"/>
      <c r="D17" s="64"/>
      <c r="E17" s="64"/>
      <c r="F17" s="62"/>
      <c r="G17" s="64"/>
      <c r="H17" s="62"/>
      <c r="I17" s="64"/>
      <c r="J17" s="64"/>
      <c r="K17" s="64"/>
    </row>
    <row r="18" spans="1:11" ht="15">
      <c r="A18" s="62"/>
      <c r="B18" s="62"/>
      <c r="C18" s="64"/>
      <c r="D18" s="64"/>
      <c r="E18" s="62"/>
      <c r="F18" s="62"/>
      <c r="G18" s="62"/>
      <c r="H18" s="62"/>
      <c r="I18" s="64"/>
      <c r="J18" s="64"/>
      <c r="K18" s="64"/>
    </row>
    <row r="19" spans="1:11" ht="15">
      <c r="A19" s="62"/>
      <c r="B19" s="62"/>
      <c r="C19" s="64"/>
      <c r="D19" s="64"/>
      <c r="E19" s="64"/>
      <c r="F19" s="64"/>
      <c r="G19" s="64"/>
      <c r="H19" s="62"/>
      <c r="I19" s="64"/>
      <c r="J19" s="64"/>
      <c r="K19" s="64"/>
    </row>
    <row r="20" spans="1:11" ht="15">
      <c r="A20" s="62"/>
      <c r="B20" s="62"/>
      <c r="C20" s="64"/>
      <c r="D20" s="64"/>
      <c r="E20" s="62"/>
      <c r="F20" s="62"/>
      <c r="G20" s="62"/>
      <c r="H20" s="62"/>
      <c r="I20" s="64"/>
      <c r="J20" s="64"/>
      <c r="K20" s="64"/>
    </row>
    <row r="21" spans="1:11" ht="15">
      <c r="A21" s="62"/>
      <c r="B21" s="62"/>
      <c r="C21" s="64"/>
      <c r="D21" s="64"/>
      <c r="E21" s="64"/>
      <c r="F21" s="64"/>
      <c r="G21" s="64"/>
      <c r="H21" s="62"/>
      <c r="I21" s="64"/>
      <c r="J21" s="64"/>
      <c r="K21" s="64"/>
    </row>
    <row r="22" spans="1:11" ht="15">
      <c r="A22" s="62"/>
      <c r="B22" s="62"/>
      <c r="C22" s="64"/>
      <c r="D22" s="64"/>
      <c r="E22" s="62"/>
      <c r="F22" s="62"/>
      <c r="G22" s="62"/>
      <c r="H22" s="62"/>
      <c r="I22" s="64"/>
      <c r="J22" s="64"/>
      <c r="K22" s="64"/>
    </row>
    <row r="23" spans="1:11" ht="15">
      <c r="A23" s="62"/>
      <c r="B23" s="62"/>
      <c r="C23" s="64"/>
      <c r="D23" s="64"/>
      <c r="E23" s="62"/>
      <c r="F23" s="62"/>
      <c r="G23" s="62"/>
      <c r="H23" s="62"/>
      <c r="I23" s="64"/>
      <c r="J23" s="64"/>
      <c r="K23" s="64"/>
    </row>
    <row r="24" spans="1:11" ht="15">
      <c r="A24" s="62"/>
      <c r="B24" s="62"/>
      <c r="C24" s="64"/>
      <c r="D24" s="64"/>
      <c r="E24" s="62"/>
      <c r="F24" s="62"/>
      <c r="G24" s="62"/>
      <c r="H24" s="62"/>
      <c r="I24" s="64"/>
      <c r="J24" s="64"/>
      <c r="K24" s="62"/>
    </row>
    <row r="25" spans="1:11" ht="15">
      <c r="A25" s="65"/>
      <c r="B25" s="65"/>
      <c r="C25" s="66"/>
      <c r="D25" s="66"/>
      <c r="E25" s="66"/>
      <c r="F25" s="66"/>
      <c r="G25" s="66"/>
      <c r="H25" s="62"/>
      <c r="I25" s="66"/>
      <c r="J25" s="66"/>
      <c r="K25" s="66"/>
    </row>
    <row r="26" spans="1:11" ht="15">
      <c r="A26" s="65"/>
      <c r="B26" s="65"/>
      <c r="C26" s="66"/>
      <c r="D26" s="66"/>
      <c r="E26" s="66"/>
      <c r="F26" s="66"/>
      <c r="G26" s="66"/>
      <c r="H26" s="62"/>
      <c r="I26" s="66"/>
      <c r="J26" s="66"/>
      <c r="K26" s="66"/>
    </row>
    <row r="27" spans="1:11" ht="15">
      <c r="A27" s="62"/>
      <c r="B27" s="62"/>
      <c r="C27" s="64"/>
      <c r="D27" s="64"/>
      <c r="E27" s="62"/>
      <c r="F27" s="62"/>
      <c r="G27" s="62"/>
      <c r="H27" s="62"/>
      <c r="I27" s="64"/>
      <c r="J27" s="64"/>
      <c r="K27" s="64"/>
    </row>
    <row r="28" spans="1:11" ht="15">
      <c r="A28" s="62"/>
      <c r="B28" s="62"/>
      <c r="C28" s="64"/>
      <c r="D28" s="64"/>
      <c r="E28" s="62"/>
      <c r="F28" s="62"/>
      <c r="G28" s="62"/>
      <c r="H28" s="62"/>
      <c r="I28" s="64"/>
      <c r="J28" s="64"/>
      <c r="K28" s="64"/>
    </row>
    <row r="29" spans="1:11" ht="15">
      <c r="A29" s="65"/>
      <c r="B29" s="65"/>
      <c r="C29" s="66"/>
      <c r="D29" s="66"/>
      <c r="E29" s="62"/>
      <c r="F29" s="62"/>
      <c r="G29" s="62"/>
      <c r="H29" s="62"/>
      <c r="I29" s="66"/>
      <c r="J29" s="66"/>
      <c r="K29" s="66"/>
    </row>
    <row r="30" spans="1:1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5">
      <c r="A31" s="65"/>
      <c r="B31" s="65"/>
      <c r="C31" s="66"/>
      <c r="D31" s="66"/>
      <c r="E31" s="66"/>
      <c r="F31" s="66"/>
      <c r="G31" s="66"/>
      <c r="H31" s="62"/>
      <c r="I31" s="66"/>
      <c r="J31" s="66"/>
      <c r="K31" s="66"/>
    </row>
    <row r="32" spans="1:11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>
      <c r="A33" s="62"/>
      <c r="B33" s="62"/>
      <c r="C33" s="64"/>
      <c r="D33" s="62"/>
      <c r="E33" s="62"/>
      <c r="F33" s="62"/>
      <c r="G33" s="62"/>
      <c r="H33" s="62"/>
      <c r="I33" s="62"/>
      <c r="J33" s="64"/>
      <c r="K33" s="64"/>
    </row>
    <row r="34" spans="1:11" ht="15">
      <c r="A34" s="62"/>
      <c r="B34" s="62"/>
      <c r="C34" s="64"/>
      <c r="D34" s="62"/>
      <c r="E34" s="62"/>
      <c r="F34" s="62"/>
      <c r="G34" s="62"/>
      <c r="H34" s="62"/>
      <c r="I34" s="62"/>
      <c r="J34" s="64"/>
      <c r="K34" s="64"/>
    </row>
    <row r="35" spans="1:11" ht="15">
      <c r="A35" s="65"/>
      <c r="B35" s="65"/>
      <c r="C35" s="66"/>
      <c r="D35" s="62"/>
      <c r="E35" s="62"/>
      <c r="F35" s="62"/>
      <c r="G35" s="62"/>
      <c r="H35" s="62"/>
      <c r="I35" s="62"/>
      <c r="J35" s="66"/>
      <c r="K35" s="66"/>
    </row>
    <row r="36" spans="1:11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">
      <c r="A37" s="65"/>
      <c r="B37" s="65"/>
      <c r="C37" s="66"/>
      <c r="D37" s="66"/>
      <c r="E37" s="66"/>
      <c r="F37" s="66"/>
      <c r="G37" s="66"/>
      <c r="H37" s="62"/>
      <c r="I37" s="66"/>
      <c r="J37" s="66"/>
      <c r="K37" s="66"/>
    </row>
    <row r="38" spans="1:11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6">
      <selection activeCell="B3" sqref="B3"/>
    </sheetView>
  </sheetViews>
  <sheetFormatPr defaultColWidth="11.421875" defaultRowHeight="12.75"/>
  <cols>
    <col min="1" max="1" width="26.8515625" style="0" bestFit="1" customWidth="1"/>
    <col min="2" max="3" width="13.7109375" style="0" bestFit="1" customWidth="1"/>
  </cols>
  <sheetData>
    <row r="1" ht="12.75">
      <c r="A1" s="67" t="s">
        <v>305</v>
      </c>
    </row>
    <row r="2" spans="2:3" ht="12.75">
      <c r="B2" s="67">
        <v>2012</v>
      </c>
      <c r="C2" s="67">
        <v>2013</v>
      </c>
    </row>
    <row r="3" spans="1:3" ht="12.75">
      <c r="A3" t="s">
        <v>12</v>
      </c>
      <c r="B3" s="68">
        <f>'Bilanz mono ohne Vergleich_Neu'!D28</f>
        <v>44216357.17</v>
      </c>
      <c r="C3" s="68">
        <f>'Bilanz mono ohne Vergleich_Neu'!C28</f>
        <v>45617370.46</v>
      </c>
    </row>
    <row r="4" spans="1:3" ht="12.75">
      <c r="A4" t="s">
        <v>65</v>
      </c>
      <c r="B4" s="68">
        <f>'Bilanz mono ohne Vergleich_Neu'!D45</f>
        <v>1329798.1</v>
      </c>
      <c r="C4" s="68">
        <f>'Bilanz mono ohne Vergleich_Neu'!C45</f>
        <v>1539678.6400000001</v>
      </c>
    </row>
    <row r="5" spans="1:3" ht="12.75">
      <c r="A5" t="s">
        <v>306</v>
      </c>
      <c r="B5" s="68">
        <f>'Bilanz mono ohne Vergleich_Neu'!D47</f>
        <v>103617.6</v>
      </c>
      <c r="C5" s="68">
        <f>'Bilanz mono ohne Vergleich_Neu'!C47</f>
        <v>111945.27</v>
      </c>
    </row>
    <row r="6" spans="1:3" ht="12.75">
      <c r="A6" t="s">
        <v>307</v>
      </c>
      <c r="B6" s="68">
        <f>SUM(B3:B5)</f>
        <v>45649772.870000005</v>
      </c>
      <c r="C6" s="68">
        <f>SUM(C3:C5)</f>
        <v>47268994.370000005</v>
      </c>
    </row>
    <row r="7" spans="2:3" ht="12.75">
      <c r="B7" s="68"/>
      <c r="C7" s="68"/>
    </row>
    <row r="9" ht="12.75">
      <c r="A9" s="67" t="s">
        <v>308</v>
      </c>
    </row>
    <row r="10" spans="2:3" ht="12.75">
      <c r="B10" s="67">
        <v>2012</v>
      </c>
      <c r="C10" s="67">
        <v>2013</v>
      </c>
    </row>
    <row r="11" spans="1:3" ht="12.75">
      <c r="A11" t="s">
        <v>50</v>
      </c>
      <c r="B11" s="68">
        <f>'Bilanz mono ohne Vergleich_Neu'!H24</f>
        <v>24465765.38</v>
      </c>
      <c r="C11" s="68">
        <f>'Bilanz mono ohne Vergleich_Neu'!G24</f>
        <v>24549911.72</v>
      </c>
    </row>
    <row r="12" spans="1:3" ht="12.75">
      <c r="A12" t="s">
        <v>66</v>
      </c>
      <c r="B12" s="68">
        <f>'Bilanz mono ohne Vergleich_Neu'!H36</f>
        <v>7636656.53</v>
      </c>
      <c r="C12" s="68">
        <f>'Bilanz mono ohne Vergleich_Neu'!G36</f>
        <v>7535519.99</v>
      </c>
    </row>
    <row r="13" spans="1:3" ht="12.75">
      <c r="A13" t="s">
        <v>89</v>
      </c>
      <c r="B13" s="68">
        <f>'Bilanz mono ohne Vergleich_Neu'!H44</f>
        <v>3338913.15</v>
      </c>
      <c r="C13" s="68">
        <f>'Bilanz mono ohne Vergleich_Neu'!G44</f>
        <v>3425765.6999999997</v>
      </c>
    </row>
    <row r="14" spans="1:3" ht="12.75">
      <c r="A14" t="s">
        <v>104</v>
      </c>
      <c r="B14" s="68">
        <f>'Bilanz mono ohne Vergleich_Neu'!H65</f>
        <v>9681214.88</v>
      </c>
      <c r="C14" s="68">
        <f>'Bilanz mono ohne Vergleich_Neu'!G65</f>
        <v>11144408.64</v>
      </c>
    </row>
    <row r="15" spans="1:3" ht="12.75">
      <c r="A15" t="s">
        <v>306</v>
      </c>
      <c r="B15" s="68">
        <f>'Bilanz mono ohne Vergleich_Neu'!H67</f>
        <v>527222.93</v>
      </c>
      <c r="C15" s="68">
        <f>'Bilanz mono ohne Vergleich_Neu'!G67</f>
        <v>613388.32</v>
      </c>
    </row>
    <row r="16" spans="1:3" ht="12.75">
      <c r="A16" t="s">
        <v>307</v>
      </c>
      <c r="B16" s="68">
        <f>SUM(B11:B15)</f>
        <v>45649772.870000005</v>
      </c>
      <c r="C16" s="68">
        <f>SUM(C11:C15)</f>
        <v>47268994.370000005</v>
      </c>
    </row>
    <row r="17" spans="2:3" ht="12.75">
      <c r="B17" s="68"/>
      <c r="C17" s="68"/>
    </row>
    <row r="19" ht="12.75">
      <c r="A19" s="67" t="s">
        <v>314</v>
      </c>
    </row>
    <row r="20" spans="2:3" ht="12.75">
      <c r="B20" s="67" t="s">
        <v>309</v>
      </c>
      <c r="C20" s="67" t="s">
        <v>310</v>
      </c>
    </row>
    <row r="21" spans="1:3" ht="12.75">
      <c r="A21" t="s">
        <v>311</v>
      </c>
      <c r="B21" s="68">
        <v>-6793590</v>
      </c>
      <c r="C21" s="68">
        <f>'Bilanz mono ohne Vergleich_Neu'!G22</f>
        <v>0</v>
      </c>
    </row>
    <row r="22" spans="1:3" ht="12.75">
      <c r="A22" t="s">
        <v>312</v>
      </c>
      <c r="B22" s="68">
        <v>0</v>
      </c>
      <c r="C22" s="68">
        <f>'Bilanz mono ohne Vergleich_Neu'!G23</f>
        <v>0</v>
      </c>
    </row>
    <row r="23" spans="1:3" ht="12.75">
      <c r="A23" t="s">
        <v>313</v>
      </c>
      <c r="B23" s="68">
        <f>B21+B22</f>
        <v>-6793590</v>
      </c>
      <c r="C23" s="68">
        <f>C21+C22</f>
        <v>0</v>
      </c>
    </row>
    <row r="27" ht="12.75">
      <c r="A27" s="69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63.7109375" style="78" bestFit="1" customWidth="1"/>
    <col min="2" max="3" width="13.7109375" style="76" bestFit="1" customWidth="1"/>
  </cols>
  <sheetData>
    <row r="1" ht="12.75">
      <c r="A1" s="75"/>
    </row>
    <row r="2" spans="1:3" ht="12.75">
      <c r="A2" s="75"/>
      <c r="B2" s="77" t="s">
        <v>316</v>
      </c>
      <c r="C2" s="77" t="s">
        <v>315</v>
      </c>
    </row>
    <row r="3" spans="1:3" ht="12.75">
      <c r="A3" s="78">
        <f>Erebnisrechnung!B7</f>
        <v>0</v>
      </c>
      <c r="B3" s="76">
        <f>Erebnisrechnung!J7</f>
        <v>0</v>
      </c>
      <c r="C3" s="76">
        <f>Erebnisrechnung!C7</f>
        <v>0</v>
      </c>
    </row>
    <row r="4" spans="1:3" ht="12.75">
      <c r="A4" s="78">
        <f>Erebnisrechnung!B8</f>
        <v>0</v>
      </c>
      <c r="B4" s="76">
        <f>Erebnisrechnung!J8</f>
        <v>0</v>
      </c>
      <c r="C4" s="76">
        <f>Erebnisrechnung!C8</f>
        <v>0</v>
      </c>
    </row>
    <row r="5" spans="1:3" ht="12.75">
      <c r="A5" s="78">
        <f>Erebnisrechnung!B9</f>
        <v>0</v>
      </c>
      <c r="B5" s="76">
        <f>Erebnisrechnung!J9</f>
        <v>0</v>
      </c>
      <c r="C5" s="76">
        <f>Erebnisrechnung!C9</f>
        <v>0</v>
      </c>
    </row>
    <row r="6" spans="1:3" ht="12.75">
      <c r="A6" s="78">
        <f>Erebnisrechnung!B10</f>
        <v>0</v>
      </c>
      <c r="B6" s="76">
        <f>Erebnisrechnung!J10</f>
        <v>0</v>
      </c>
      <c r="C6" s="76">
        <f>Erebnisrechnung!C10</f>
        <v>0</v>
      </c>
    </row>
    <row r="7" spans="1:3" ht="12.75">
      <c r="A7" s="78">
        <f>Erebnisrechnung!B11</f>
        <v>0</v>
      </c>
      <c r="B7" s="76">
        <f>Erebnisrechnung!J11</f>
        <v>0</v>
      </c>
      <c r="C7" s="76">
        <f>Erebnisrechnung!C11</f>
        <v>0</v>
      </c>
    </row>
    <row r="8" spans="1:3" ht="12.75">
      <c r="A8" s="78">
        <f>Erebnisrechnung!B12</f>
        <v>0</v>
      </c>
      <c r="B8" s="76">
        <f>Erebnisrechnung!J12</f>
        <v>0</v>
      </c>
      <c r="C8" s="76">
        <f>Erebnisrechnung!C12</f>
        <v>0</v>
      </c>
    </row>
    <row r="9" spans="1:3" ht="12.75">
      <c r="A9" s="78">
        <f>Erebnisrechnung!B13</f>
        <v>0</v>
      </c>
      <c r="B9" s="76">
        <f>Erebnisrechnung!J13</f>
        <v>0</v>
      </c>
      <c r="C9" s="76">
        <f>Erebnisrechnung!C13</f>
        <v>0</v>
      </c>
    </row>
    <row r="10" spans="1:3" ht="12.75">
      <c r="A10" s="78">
        <f>Erebnisrechnung!B14</f>
        <v>0</v>
      </c>
      <c r="B10" s="76">
        <f>Erebnisrechnung!J14</f>
        <v>0</v>
      </c>
      <c r="C10" s="76">
        <f>Erebnisrechnung!C14</f>
        <v>0</v>
      </c>
    </row>
    <row r="11" spans="1:3" ht="12.75">
      <c r="A11" s="78">
        <f>Erebnisrechnung!B15</f>
        <v>0</v>
      </c>
      <c r="B11" s="76">
        <f>Erebnisrechnung!J15</f>
        <v>0</v>
      </c>
      <c r="C11" s="76">
        <f>Erebnisrechnung!C15</f>
        <v>0</v>
      </c>
    </row>
    <row r="12" spans="1:3" ht="12.75">
      <c r="A12" s="78">
        <f>Erebnisrechnung!B16</f>
        <v>0</v>
      </c>
      <c r="B12" s="76">
        <f>Erebnisrechnung!J16</f>
        <v>0</v>
      </c>
      <c r="C12" s="76">
        <f>Erebnisrechnung!C16</f>
        <v>0</v>
      </c>
    </row>
    <row r="13" spans="1:3" ht="12.75">
      <c r="A13" s="78">
        <f>Erebnisrechnung!B17</f>
        <v>0</v>
      </c>
      <c r="B13" s="76">
        <f>Erebnisrechnung!J17</f>
        <v>0</v>
      </c>
      <c r="C13" s="76">
        <f>Erebnisrechnung!C17</f>
        <v>0</v>
      </c>
    </row>
    <row r="14" spans="1:3" ht="12.75">
      <c r="A14" s="78">
        <f>Erebnisrechnung!B18</f>
        <v>0</v>
      </c>
      <c r="B14" s="76">
        <f>Erebnisrechnung!J18</f>
        <v>0</v>
      </c>
      <c r="C14" s="76">
        <f>Erebnisrechnung!C18</f>
        <v>0</v>
      </c>
    </row>
    <row r="15" spans="1:3" ht="12.75">
      <c r="A15" s="78">
        <f>Erebnisrechnung!B19</f>
        <v>0</v>
      </c>
      <c r="B15" s="76">
        <f>Erebnisrechnung!J19</f>
        <v>0</v>
      </c>
      <c r="C15" s="76">
        <f>Erebnisrechnung!C19</f>
        <v>0</v>
      </c>
    </row>
    <row r="16" spans="1:3" ht="12.75">
      <c r="A16" s="78">
        <f>Erebnisrechnung!B20</f>
        <v>0</v>
      </c>
      <c r="B16" s="76">
        <f>Erebnisrechnung!J20</f>
        <v>0</v>
      </c>
      <c r="C16" s="76">
        <f>Erebnisrechnung!C20</f>
        <v>0</v>
      </c>
    </row>
    <row r="17" spans="1:3" ht="12.75">
      <c r="A17" s="78">
        <f>Erebnisrechnung!B21</f>
        <v>0</v>
      </c>
      <c r="B17" s="76">
        <f>Erebnisrechnung!J21</f>
        <v>0</v>
      </c>
      <c r="C17" s="76">
        <f>Erebnisrechnung!C21</f>
        <v>0</v>
      </c>
    </row>
    <row r="18" spans="1:3" ht="12.75">
      <c r="A18" s="78">
        <f>Erebnisrechnung!B22</f>
        <v>0</v>
      </c>
      <c r="B18" s="76">
        <f>Erebnisrechnung!J22</f>
        <v>0</v>
      </c>
      <c r="C18" s="76">
        <f>Erebnisrechnung!C22</f>
        <v>0</v>
      </c>
    </row>
    <row r="19" spans="1:3" ht="12.75">
      <c r="A19" s="78">
        <f>Erebnisrechnung!B23</f>
        <v>0</v>
      </c>
      <c r="B19" s="76">
        <f>Erebnisrechnung!J23</f>
        <v>0</v>
      </c>
      <c r="C19" s="76">
        <f>Erebnisrechnung!C23</f>
        <v>0</v>
      </c>
    </row>
    <row r="20" spans="1:3" ht="12.75">
      <c r="A20" s="78">
        <f>Erebnisrechnung!B24</f>
        <v>0</v>
      </c>
      <c r="B20" s="76">
        <f>Erebnisrechnung!J24</f>
        <v>0</v>
      </c>
      <c r="C20" s="76">
        <f>Erebnisrechnung!C24</f>
        <v>0</v>
      </c>
    </row>
    <row r="21" spans="1:3" ht="12.75">
      <c r="A21" s="78">
        <f>Erebnisrechnung!B25</f>
        <v>0</v>
      </c>
      <c r="B21" s="76">
        <f>Erebnisrechnung!J25</f>
        <v>0</v>
      </c>
      <c r="C21" s="76">
        <f>Erebnisrechnung!C25</f>
        <v>0</v>
      </c>
    </row>
    <row r="22" spans="1:3" ht="12.75">
      <c r="A22" s="78">
        <f>Erebnisrechnung!B26</f>
        <v>0</v>
      </c>
      <c r="B22" s="76">
        <f>Erebnisrechnung!J26</f>
        <v>0</v>
      </c>
      <c r="C22" s="76">
        <f>Erebnisrechnung!C26</f>
        <v>0</v>
      </c>
    </row>
    <row r="23" spans="1:3" ht="12.75">
      <c r="A23" s="78">
        <f>Erebnisrechnung!B27</f>
        <v>0</v>
      </c>
      <c r="B23" s="76">
        <f>Erebnisrechnung!J27</f>
        <v>0</v>
      </c>
      <c r="C23" s="76">
        <f>Erebnisrechnung!C27</f>
        <v>0</v>
      </c>
    </row>
    <row r="24" spans="1:3" ht="12.75">
      <c r="A24" s="78">
        <f>Erebnisrechnung!B28</f>
        <v>0</v>
      </c>
      <c r="B24" s="76">
        <f>Erebnisrechnung!J28</f>
        <v>0</v>
      </c>
      <c r="C24" s="76">
        <f>Erebnisrechnung!C28</f>
        <v>0</v>
      </c>
    </row>
    <row r="25" spans="1:3" ht="12.75">
      <c r="A25" s="78">
        <f>Erebnisrechnung!B29</f>
        <v>0</v>
      </c>
      <c r="B25" s="76">
        <f>Erebnisrechnung!J29</f>
        <v>0</v>
      </c>
      <c r="C25" s="76">
        <f>Erebnisrechnung!C29</f>
        <v>0</v>
      </c>
    </row>
    <row r="26" spans="1:3" ht="12.75">
      <c r="A26" s="78">
        <f>Erebnisrechnung!B30</f>
        <v>0</v>
      </c>
      <c r="B26" s="76">
        <f>Erebnisrechnung!J30</f>
        <v>0</v>
      </c>
      <c r="C26" s="76">
        <f>Erebnisrechnung!C30</f>
        <v>0</v>
      </c>
    </row>
    <row r="27" spans="1:3" ht="12.75">
      <c r="A27" s="78">
        <f>Erebnisrechnung!B31</f>
        <v>0</v>
      </c>
      <c r="B27" s="76">
        <f>Erebnisrechnung!J31</f>
        <v>0</v>
      </c>
      <c r="C27" s="76">
        <f>Erebnisrechnung!C31</f>
        <v>0</v>
      </c>
    </row>
    <row r="28" spans="1:3" ht="12.75">
      <c r="A28" s="78">
        <f>Erebnisrechnung!B32</f>
        <v>0</v>
      </c>
      <c r="B28" s="76">
        <f>Erebnisrechnung!J32</f>
        <v>0</v>
      </c>
      <c r="C28" s="76">
        <f>Erebnisrechnung!C32</f>
        <v>0</v>
      </c>
    </row>
    <row r="29" spans="1:3" ht="12.75">
      <c r="A29" s="78">
        <f>Erebnisrechnung!B33</f>
        <v>0</v>
      </c>
      <c r="B29" s="76">
        <f>Erebnisrechnung!J33</f>
        <v>0</v>
      </c>
      <c r="C29" s="76">
        <f>Erebnisrechnung!C33</f>
        <v>0</v>
      </c>
    </row>
    <row r="30" spans="1:3" ht="12.75">
      <c r="A30" s="78">
        <f>Erebnisrechnung!B34</f>
        <v>0</v>
      </c>
      <c r="B30" s="76">
        <f>Erebnisrechnung!J34</f>
        <v>0</v>
      </c>
      <c r="C30" s="76">
        <f>Erebnisrechnung!C34</f>
        <v>0</v>
      </c>
    </row>
    <row r="31" spans="1:3" ht="12.75">
      <c r="A31" s="78">
        <f>Erebnisrechnung!B35</f>
        <v>0</v>
      </c>
      <c r="B31" s="76">
        <f>Erebnisrechnung!J35</f>
        <v>0</v>
      </c>
      <c r="C31" s="76">
        <f>Erebnisrechnung!C35</f>
        <v>0</v>
      </c>
    </row>
    <row r="32" spans="1:3" ht="12.75">
      <c r="A32" s="78">
        <f>Erebnisrechnung!B36</f>
        <v>0</v>
      </c>
      <c r="B32" s="76">
        <f>Erebnisrechnung!J36</f>
        <v>0</v>
      </c>
      <c r="C32" s="76">
        <f>Erebnisrechnung!C36</f>
        <v>0</v>
      </c>
    </row>
    <row r="33" spans="1:3" ht="12.75">
      <c r="A33" s="78">
        <f>Erebnisrechnung!B37</f>
        <v>0</v>
      </c>
      <c r="B33" s="76">
        <f>Erebnisrechnung!J37</f>
        <v>0</v>
      </c>
      <c r="C33" s="76">
        <f>Erebnisrechnung!C37</f>
        <v>0</v>
      </c>
    </row>
    <row r="35" spans="2:3" ht="13.5" thickBot="1">
      <c r="B35" s="76" t="str">
        <f aca="true" t="shared" si="0" ref="B35:C44">B2</f>
        <v>2013</v>
      </c>
      <c r="C35" s="76" t="str">
        <f t="shared" si="0"/>
        <v>2012</v>
      </c>
    </row>
    <row r="36" spans="1:3" ht="12.75">
      <c r="A36" s="80">
        <f aca="true" t="shared" si="1" ref="A36:A44">A3</f>
        <v>0</v>
      </c>
      <c r="B36" s="81">
        <f t="shared" si="0"/>
        <v>0</v>
      </c>
      <c r="C36" s="82">
        <f t="shared" si="0"/>
        <v>0</v>
      </c>
    </row>
    <row r="37" spans="1:3" ht="12.75">
      <c r="A37" s="83">
        <f t="shared" si="1"/>
        <v>0</v>
      </c>
      <c r="B37" s="84">
        <f t="shared" si="0"/>
        <v>0</v>
      </c>
      <c r="C37" s="85">
        <f t="shared" si="0"/>
        <v>0</v>
      </c>
    </row>
    <row r="38" spans="1:3" ht="12.75">
      <c r="A38" s="83">
        <f t="shared" si="1"/>
        <v>0</v>
      </c>
      <c r="B38" s="84">
        <f t="shared" si="0"/>
        <v>0</v>
      </c>
      <c r="C38" s="85">
        <f t="shared" si="0"/>
        <v>0</v>
      </c>
    </row>
    <row r="39" spans="1:3" ht="12.75">
      <c r="A39" s="83">
        <f t="shared" si="1"/>
        <v>0</v>
      </c>
      <c r="B39" s="84">
        <f t="shared" si="0"/>
        <v>0</v>
      </c>
      <c r="C39" s="85">
        <f t="shared" si="0"/>
        <v>0</v>
      </c>
    </row>
    <row r="40" spans="1:3" ht="12.75">
      <c r="A40" s="83">
        <f t="shared" si="1"/>
        <v>0</v>
      </c>
      <c r="B40" s="84">
        <f t="shared" si="0"/>
        <v>0</v>
      </c>
      <c r="C40" s="85">
        <f t="shared" si="0"/>
        <v>0</v>
      </c>
    </row>
    <row r="41" spans="1:3" ht="12.75">
      <c r="A41" s="83">
        <f t="shared" si="1"/>
        <v>0</v>
      </c>
      <c r="B41" s="84">
        <f t="shared" si="0"/>
        <v>0</v>
      </c>
      <c r="C41" s="85">
        <f t="shared" si="0"/>
        <v>0</v>
      </c>
    </row>
    <row r="42" spans="1:3" ht="12.75">
      <c r="A42" s="83">
        <f t="shared" si="1"/>
        <v>0</v>
      </c>
      <c r="B42" s="84">
        <f t="shared" si="0"/>
        <v>0</v>
      </c>
      <c r="C42" s="85">
        <f t="shared" si="0"/>
        <v>0</v>
      </c>
    </row>
    <row r="43" spans="1:3" ht="12.75">
      <c r="A43" s="83">
        <f t="shared" si="1"/>
        <v>0</v>
      </c>
      <c r="B43" s="84">
        <f t="shared" si="0"/>
        <v>0</v>
      </c>
      <c r="C43" s="85">
        <f t="shared" si="0"/>
        <v>0</v>
      </c>
    </row>
    <row r="44" spans="1:3" ht="12.75">
      <c r="A44" s="83">
        <f t="shared" si="1"/>
        <v>0</v>
      </c>
      <c r="B44" s="84">
        <f t="shared" si="0"/>
        <v>0</v>
      </c>
      <c r="C44" s="85">
        <f t="shared" si="0"/>
        <v>0</v>
      </c>
    </row>
    <row r="45" spans="1:3" ht="12.75">
      <c r="A45" s="83">
        <f>A23</f>
        <v>0</v>
      </c>
      <c r="B45" s="86">
        <f>B23</f>
        <v>0</v>
      </c>
      <c r="C45" s="87">
        <f>C23</f>
        <v>0</v>
      </c>
    </row>
    <row r="46" spans="1:3" ht="13.5" thickBot="1">
      <c r="A46" s="88">
        <f>A29</f>
        <v>0</v>
      </c>
      <c r="B46" s="89">
        <f>B29</f>
        <v>0</v>
      </c>
      <c r="C46" s="90">
        <f>C29</f>
        <v>0</v>
      </c>
    </row>
    <row r="47" spans="1:3" ht="12.75">
      <c r="A47" s="91">
        <f aca="true" t="shared" si="2" ref="A47:C54">A13</f>
        <v>0</v>
      </c>
      <c r="B47" s="81">
        <f t="shared" si="2"/>
        <v>0</v>
      </c>
      <c r="C47" s="82">
        <f t="shared" si="2"/>
        <v>0</v>
      </c>
    </row>
    <row r="48" spans="1:3" ht="12.75">
      <c r="A48" s="92">
        <f t="shared" si="2"/>
        <v>0</v>
      </c>
      <c r="B48" s="84">
        <f t="shared" si="2"/>
        <v>0</v>
      </c>
      <c r="C48" s="85">
        <f t="shared" si="2"/>
        <v>0</v>
      </c>
    </row>
    <row r="49" spans="1:3" ht="12.75">
      <c r="A49" s="92">
        <f t="shared" si="2"/>
        <v>0</v>
      </c>
      <c r="B49" s="84">
        <f t="shared" si="2"/>
        <v>0</v>
      </c>
      <c r="C49" s="85">
        <f t="shared" si="2"/>
        <v>0</v>
      </c>
    </row>
    <row r="50" spans="1:3" ht="12.75">
      <c r="A50" s="92">
        <f t="shared" si="2"/>
        <v>0</v>
      </c>
      <c r="B50" s="84">
        <f t="shared" si="2"/>
        <v>0</v>
      </c>
      <c r="C50" s="85">
        <f t="shared" si="2"/>
        <v>0</v>
      </c>
    </row>
    <row r="51" spans="1:3" ht="12.75">
      <c r="A51" s="92">
        <f t="shared" si="2"/>
        <v>0</v>
      </c>
      <c r="B51" s="84">
        <f t="shared" si="2"/>
        <v>0</v>
      </c>
      <c r="C51" s="85">
        <f t="shared" si="2"/>
        <v>0</v>
      </c>
    </row>
    <row r="52" spans="1:3" ht="12.75">
      <c r="A52" s="92">
        <f t="shared" si="2"/>
        <v>0</v>
      </c>
      <c r="B52" s="84">
        <f t="shared" si="2"/>
        <v>0</v>
      </c>
      <c r="C52" s="85">
        <f t="shared" si="2"/>
        <v>0</v>
      </c>
    </row>
    <row r="53" spans="1:3" ht="12.75">
      <c r="A53" s="92">
        <f t="shared" si="2"/>
        <v>0</v>
      </c>
      <c r="B53" s="84">
        <f t="shared" si="2"/>
        <v>0</v>
      </c>
      <c r="C53" s="85">
        <f t="shared" si="2"/>
        <v>0</v>
      </c>
    </row>
    <row r="54" spans="1:3" ht="12.75">
      <c r="A54" s="92">
        <f t="shared" si="2"/>
        <v>0</v>
      </c>
      <c r="B54" s="84">
        <f t="shared" si="2"/>
        <v>0</v>
      </c>
      <c r="C54" s="85">
        <f t="shared" si="2"/>
        <v>0</v>
      </c>
    </row>
    <row r="55" spans="1:3" ht="12.75">
      <c r="A55" s="92">
        <f>A24</f>
        <v>0</v>
      </c>
      <c r="B55" s="84">
        <f>B24</f>
        <v>0</v>
      </c>
      <c r="C55" s="85">
        <f>C24</f>
        <v>0</v>
      </c>
    </row>
    <row r="56" spans="1:3" ht="13.5" thickBot="1">
      <c r="A56" s="93">
        <f>A30</f>
        <v>0</v>
      </c>
      <c r="B56" s="94">
        <f>B30</f>
        <v>0</v>
      </c>
      <c r="C56" s="95">
        <f>C30</f>
        <v>0</v>
      </c>
    </row>
    <row r="57" spans="1:3" ht="12.75">
      <c r="A57" s="91">
        <f>A27</f>
        <v>0</v>
      </c>
      <c r="B57" s="81">
        <f>B27</f>
        <v>0</v>
      </c>
      <c r="C57" s="82">
        <f>C27</f>
        <v>0</v>
      </c>
    </row>
    <row r="58" spans="1:3" ht="13.5" thickBot="1">
      <c r="A58" s="88">
        <f>A31</f>
        <v>0</v>
      </c>
      <c r="B58" s="89">
        <f>B31</f>
        <v>0</v>
      </c>
      <c r="C58" s="90">
        <f>C31</f>
        <v>0</v>
      </c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  <row r="65" ht="12.75">
      <c r="A65" s="76"/>
    </row>
    <row r="66" ht="12.75">
      <c r="A66" s="76"/>
    </row>
    <row r="67" ht="12.75">
      <c r="A67" s="76"/>
    </row>
    <row r="68" ht="12.75">
      <c r="A68" s="7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Taunusstein</dc:creator>
  <cp:keywords/>
  <dc:description/>
  <cp:lastModifiedBy>Dick, Nadin</cp:lastModifiedBy>
  <cp:lastPrinted>2020-11-23T12:28:51Z</cp:lastPrinted>
  <dcterms:created xsi:type="dcterms:W3CDTF">2009-10-06T07:53:41Z</dcterms:created>
  <dcterms:modified xsi:type="dcterms:W3CDTF">2022-12-12T12:21:12Z</dcterms:modified>
  <cp:category/>
  <cp:version/>
  <cp:contentType/>
  <cp:contentStatus/>
</cp:coreProperties>
</file>